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en\Dropbox\CAClub\CAC events\Duchy Open\2024\"/>
    </mc:Choice>
  </mc:AlternateContent>
  <xr:revisionPtr revIDLastSave="0" documentId="8_{73B52972-1285-4E8E-9BFC-8CA25AEA3E8A}" xr6:coauthVersionLast="47" xr6:coauthVersionMax="47" xr10:uidLastSave="{00000000-0000-0000-0000-000000000000}"/>
  <bookViews>
    <workbookView xWindow="-120" yWindow="-120" windowWidth="20730" windowHeight="11160" activeTab="2" xr2:uid="{38871148-46DF-4708-8487-A29AE6C79FED}"/>
  </bookViews>
  <sheets>
    <sheet name="Track" sheetId="1" r:id="rId1"/>
    <sheet name="Field (distance)" sheetId="2" r:id="rId2"/>
    <sheet name="Field (Height)" sheetId="3" r:id="rId3"/>
  </sheets>
  <externalReferences>
    <externalReference r:id="rId4"/>
  </externalReferences>
  <definedNames>
    <definedName name="Athletes">[1]Athletes!$A$1:$F$999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97" i="3" l="1"/>
  <c r="R97" i="3"/>
  <c r="Q97" i="3"/>
  <c r="L97" i="3"/>
  <c r="F97" i="3" s="1"/>
  <c r="S96" i="3"/>
  <c r="R96" i="3"/>
  <c r="Q96" i="3"/>
  <c r="L96" i="3"/>
  <c r="F96" i="3" s="1"/>
  <c r="S95" i="3"/>
  <c r="R95" i="3"/>
  <c r="Q95" i="3"/>
  <c r="A95" i="3"/>
  <c r="A96" i="3" s="1"/>
  <c r="A97" i="3" s="1"/>
  <c r="S87" i="3"/>
  <c r="R87" i="3"/>
  <c r="Q87" i="3"/>
  <c r="S86" i="3"/>
  <c r="R86" i="3"/>
  <c r="Q86" i="3"/>
  <c r="S85" i="3"/>
  <c r="R85" i="3"/>
  <c r="Q85" i="3"/>
  <c r="S84" i="3"/>
  <c r="R84" i="3"/>
  <c r="Q84" i="3"/>
  <c r="S83" i="3"/>
  <c r="R83" i="3"/>
  <c r="Q83" i="3"/>
  <c r="S82" i="3"/>
  <c r="R82" i="3"/>
  <c r="Q82" i="3"/>
  <c r="A82" i="3"/>
  <c r="A83" i="3" s="1"/>
  <c r="A84" i="3" s="1"/>
  <c r="A85" i="3" s="1"/>
  <c r="A86" i="3" s="1"/>
  <c r="A87" i="3" s="1"/>
  <c r="S74" i="3"/>
  <c r="R74" i="3"/>
  <c r="Q74" i="3"/>
  <c r="A74" i="3"/>
  <c r="S66" i="3"/>
  <c r="R66" i="3"/>
  <c r="Q66" i="3"/>
  <c r="S65" i="3"/>
  <c r="R65" i="3"/>
  <c r="Q65" i="3"/>
  <c r="S64" i="3"/>
  <c r="R64" i="3"/>
  <c r="Q64" i="3"/>
  <c r="A64" i="3"/>
  <c r="A65" i="3" s="1"/>
  <c r="A66" i="3" s="1"/>
  <c r="S56" i="3"/>
  <c r="R56" i="3"/>
  <c r="Q56" i="3"/>
  <c r="A56" i="3"/>
  <c r="S48" i="3"/>
  <c r="R48" i="3"/>
  <c r="Q48" i="3"/>
  <c r="S47" i="3"/>
  <c r="R47" i="3"/>
  <c r="Q47" i="3"/>
  <c r="S46" i="3"/>
  <c r="R46" i="3"/>
  <c r="Q46" i="3"/>
  <c r="A46" i="3"/>
  <c r="A47" i="3" s="1"/>
  <c r="A48" i="3" s="1"/>
  <c r="S38" i="3"/>
  <c r="R38" i="3"/>
  <c r="Q38" i="3"/>
  <c r="S37" i="3"/>
  <c r="R37" i="3"/>
  <c r="Q37" i="3"/>
  <c r="S36" i="3"/>
  <c r="R36" i="3"/>
  <c r="Q36" i="3"/>
  <c r="S35" i="3"/>
  <c r="R35" i="3"/>
  <c r="Q35" i="3"/>
  <c r="S34" i="3"/>
  <c r="R34" i="3"/>
  <c r="Q34" i="3"/>
  <c r="S33" i="3"/>
  <c r="R33" i="3"/>
  <c r="Q33" i="3"/>
  <c r="S32" i="3"/>
  <c r="R32" i="3"/>
  <c r="Q32" i="3"/>
  <c r="S31" i="3"/>
  <c r="R31" i="3"/>
  <c r="Q31" i="3"/>
  <c r="A31" i="3"/>
  <c r="A32" i="3" s="1"/>
  <c r="A33" i="3" s="1"/>
  <c r="A34" i="3" s="1"/>
  <c r="A35" i="3" s="1"/>
  <c r="A36" i="3" s="1"/>
  <c r="A37" i="3" s="1"/>
  <c r="A38" i="3" s="1"/>
  <c r="S23" i="3"/>
  <c r="R23" i="3"/>
  <c r="Q23" i="3"/>
  <c r="A23" i="3"/>
  <c r="S15" i="3"/>
  <c r="R15" i="3"/>
  <c r="Q15" i="3"/>
  <c r="A15" i="3"/>
  <c r="S7" i="3"/>
  <c r="R7" i="3"/>
  <c r="Q7" i="3"/>
  <c r="A7" i="3"/>
  <c r="A386" i="2"/>
  <c r="A377" i="2"/>
  <c r="A378" i="2" s="1"/>
  <c r="A368" i="2"/>
  <c r="A369" i="2" s="1"/>
  <c r="A353" i="2"/>
  <c r="A354" i="2" s="1"/>
  <c r="A355" i="2" s="1"/>
  <c r="A356" i="2" s="1"/>
  <c r="A357" i="2" s="1"/>
  <c r="A358" i="2" s="1"/>
  <c r="A359" i="2" s="1"/>
  <c r="A360" i="2" s="1"/>
  <c r="A345" i="2"/>
  <c r="A335" i="2"/>
  <c r="A336" i="2" s="1"/>
  <c r="A337" i="2" s="1"/>
  <c r="A327" i="2"/>
  <c r="A319" i="2"/>
  <c r="A309" i="2"/>
  <c r="A310" i="2" s="1"/>
  <c r="A311" i="2" s="1"/>
  <c r="A301" i="2"/>
  <c r="A293" i="2"/>
  <c r="A285" i="2"/>
  <c r="A275" i="2"/>
  <c r="A276" i="2" s="1"/>
  <c r="A277" i="2" s="1"/>
  <c r="A267" i="2"/>
  <c r="A259" i="2"/>
  <c r="A249" i="2"/>
  <c r="A250" i="2" s="1"/>
  <c r="A251" i="2" s="1"/>
  <c r="A240" i="2"/>
  <c r="A241" i="2" s="1"/>
  <c r="A229" i="2"/>
  <c r="A230" i="2" s="1"/>
  <c r="A231" i="2" s="1"/>
  <c r="A232" i="2" s="1"/>
  <c r="A214" i="2"/>
  <c r="A215" i="2" s="1"/>
  <c r="A216" i="2" s="1"/>
  <c r="A217" i="2" s="1"/>
  <c r="A218" i="2" s="1"/>
  <c r="A219" i="2" s="1"/>
  <c r="A220" i="2" s="1"/>
  <c r="A221" i="2" s="1"/>
  <c r="A205" i="2"/>
  <c r="A206" i="2" s="1"/>
  <c r="A197" i="2"/>
  <c r="A188" i="2"/>
  <c r="A189" i="2" s="1"/>
  <c r="A180" i="2"/>
  <c r="A167" i="2"/>
  <c r="A168" i="2" s="1"/>
  <c r="A169" i="2" s="1"/>
  <c r="A170" i="2" s="1"/>
  <c r="A171" i="2" s="1"/>
  <c r="A172" i="2" s="1"/>
  <c r="A150" i="2"/>
  <c r="A151" i="2" s="1"/>
  <c r="A152" i="2" s="1"/>
  <c r="A153" i="2" s="1"/>
  <c r="A154" i="2" s="1"/>
  <c r="A155" i="2" s="1"/>
  <c r="A156" i="2" s="1"/>
  <c r="A157" i="2" s="1"/>
  <c r="A158" i="2" s="1"/>
  <c r="A159" i="2" s="1"/>
  <c r="A142" i="2"/>
  <c r="A134" i="2"/>
  <c r="A126" i="2"/>
  <c r="A116" i="2"/>
  <c r="A117" i="2" s="1"/>
  <c r="A118" i="2" s="1"/>
  <c r="A107" i="2"/>
  <c r="A108" i="2" s="1"/>
  <c r="A99" i="2"/>
  <c r="A90" i="2"/>
  <c r="A91" i="2" s="1"/>
  <c r="A82" i="2"/>
  <c r="A73" i="2"/>
  <c r="A74" i="2" s="1"/>
  <c r="A63" i="2"/>
  <c r="A64" i="2" s="1"/>
  <c r="A65" i="2" s="1"/>
  <c r="A55" i="2"/>
  <c r="A47" i="2"/>
  <c r="A39" i="2"/>
  <c r="A31" i="2"/>
  <c r="A22" i="2"/>
  <c r="A23" i="2" s="1"/>
  <c r="A14" i="2"/>
  <c r="A5" i="2"/>
  <c r="A6" i="2" s="1"/>
  <c r="A844" i="1"/>
  <c r="A836" i="1"/>
  <c r="A828" i="1"/>
  <c r="A820" i="1"/>
  <c r="A812" i="1"/>
  <c r="A802" i="1"/>
  <c r="A803" i="1" s="1"/>
  <c r="A804" i="1" s="1"/>
  <c r="A793" i="1"/>
  <c r="A794" i="1" s="1"/>
  <c r="A791" i="1"/>
  <c r="A792" i="1" s="1"/>
  <c r="A790" i="1"/>
  <c r="A776" i="1"/>
  <c r="A777" i="1" s="1"/>
  <c r="A778" i="1" s="1"/>
  <c r="A779" i="1" s="1"/>
  <c r="A780" i="1" s="1"/>
  <c r="A781" i="1" s="1"/>
  <c r="A782" i="1" s="1"/>
  <c r="A765" i="1"/>
  <c r="A766" i="1" s="1"/>
  <c r="A767" i="1" s="1"/>
  <c r="A768" i="1" s="1"/>
  <c r="A763" i="1"/>
  <c r="A764" i="1" s="1"/>
  <c r="A755" i="1"/>
  <c r="A747" i="1"/>
  <c r="A738" i="1"/>
  <c r="A739" i="1" s="1"/>
  <c r="A730" i="1"/>
  <c r="A722" i="1"/>
  <c r="A721" i="1"/>
  <c r="A713" i="1"/>
  <c r="A711" i="1"/>
  <c r="A712" i="1" s="1"/>
  <c r="A710" i="1"/>
  <c r="A702" i="1"/>
  <c r="A694" i="1"/>
  <c r="A684" i="1"/>
  <c r="A685" i="1" s="1"/>
  <c r="A686" i="1" s="1"/>
  <c r="A673" i="1"/>
  <c r="A674" i="1" s="1"/>
  <c r="A675" i="1" s="1"/>
  <c r="A676" i="1" s="1"/>
  <c r="A662" i="1"/>
  <c r="A663" i="1" s="1"/>
  <c r="A664" i="1" s="1"/>
  <c r="A665" i="1" s="1"/>
  <c r="A661" i="1"/>
  <c r="A649" i="1"/>
  <c r="A650" i="1" s="1"/>
  <c r="A651" i="1" s="1"/>
  <c r="A652" i="1" s="1"/>
  <c r="A653" i="1" s="1"/>
  <c r="A640" i="1"/>
  <c r="A641" i="1" s="1"/>
  <c r="A632" i="1"/>
  <c r="A622" i="1"/>
  <c r="A623" i="1" s="1"/>
  <c r="A624" i="1" s="1"/>
  <c r="A613" i="1"/>
  <c r="A614" i="1" s="1"/>
  <c r="E605" i="1"/>
  <c r="D605" i="1"/>
  <c r="A604" i="1"/>
  <c r="A593" i="1"/>
  <c r="A594" i="1" s="1"/>
  <c r="A595" i="1" s="1"/>
  <c r="A596" i="1" s="1"/>
  <c r="A585" i="1"/>
  <c r="A577" i="1"/>
  <c r="A569" i="1"/>
  <c r="A558" i="1"/>
  <c r="A559" i="1" s="1"/>
  <c r="A560" i="1" s="1"/>
  <c r="A561" i="1" s="1"/>
  <c r="A546" i="1"/>
  <c r="A547" i="1" s="1"/>
  <c r="A548" i="1" s="1"/>
  <c r="A549" i="1" s="1"/>
  <c r="A550" i="1" s="1"/>
  <c r="A534" i="1"/>
  <c r="A535" i="1" s="1"/>
  <c r="A536" i="1" s="1"/>
  <c r="A537" i="1" s="1"/>
  <c r="A538" i="1" s="1"/>
  <c r="A523" i="1"/>
  <c r="A524" i="1" s="1"/>
  <c r="A525" i="1" s="1"/>
  <c r="A526" i="1" s="1"/>
  <c r="A512" i="1"/>
  <c r="A513" i="1" s="1"/>
  <c r="A514" i="1" s="1"/>
  <c r="A515" i="1" s="1"/>
  <c r="A502" i="1"/>
  <c r="A503" i="1" s="1"/>
  <c r="A504" i="1" s="1"/>
  <c r="A491" i="1"/>
  <c r="A492" i="1" s="1"/>
  <c r="A493" i="1" s="1"/>
  <c r="A494" i="1" s="1"/>
  <c r="A483" i="1"/>
  <c r="A475" i="1"/>
  <c r="A462" i="1"/>
  <c r="A463" i="1" s="1"/>
  <c r="A464" i="1" s="1"/>
  <c r="A465" i="1" s="1"/>
  <c r="A466" i="1" s="1"/>
  <c r="A467" i="1" s="1"/>
  <c r="A448" i="1"/>
  <c r="A449" i="1" s="1"/>
  <c r="A450" i="1" s="1"/>
  <c r="A451" i="1" s="1"/>
  <c r="A452" i="1" s="1"/>
  <c r="A453" i="1" s="1"/>
  <c r="A454" i="1" s="1"/>
  <c r="A435" i="1"/>
  <c r="A436" i="1" s="1"/>
  <c r="A437" i="1" s="1"/>
  <c r="A438" i="1" s="1"/>
  <c r="A439" i="1" s="1"/>
  <c r="A440" i="1" s="1"/>
  <c r="A423" i="1"/>
  <c r="A424" i="1" s="1"/>
  <c r="A425" i="1" s="1"/>
  <c r="A426" i="1" s="1"/>
  <c r="A427" i="1" s="1"/>
  <c r="A410" i="1"/>
  <c r="A411" i="1" s="1"/>
  <c r="A412" i="1" s="1"/>
  <c r="A413" i="1" s="1"/>
  <c r="A414" i="1" s="1"/>
  <c r="A415" i="1" s="1"/>
  <c r="A395" i="1"/>
  <c r="A396" i="1" s="1"/>
  <c r="A397" i="1" s="1"/>
  <c r="A398" i="1" s="1"/>
  <c r="A399" i="1" s="1"/>
  <c r="A400" i="1" s="1"/>
  <c r="A401" i="1" s="1"/>
  <c r="A402" i="1" s="1"/>
  <c r="A378" i="1"/>
  <c r="A379" i="1" s="1"/>
  <c r="A380" i="1" s="1"/>
  <c r="A381" i="1" s="1"/>
  <c r="A382" i="1" s="1"/>
  <c r="A383" i="1" s="1"/>
  <c r="A384" i="1" s="1"/>
  <c r="A385" i="1" s="1"/>
  <c r="A386" i="1" s="1"/>
  <c r="A387" i="1" s="1"/>
  <c r="A367" i="1"/>
  <c r="A368" i="1" s="1"/>
  <c r="A369" i="1" s="1"/>
  <c r="A370" i="1" s="1"/>
  <c r="A357" i="1"/>
  <c r="A358" i="1" s="1"/>
  <c r="A359" i="1" s="1"/>
  <c r="A349" i="1"/>
  <c r="A340" i="1"/>
  <c r="A341" i="1" s="1"/>
  <c r="A332" i="1"/>
  <c r="A324" i="1"/>
  <c r="A316" i="1"/>
  <c r="A307" i="1"/>
  <c r="A308" i="1" s="1"/>
  <c r="A297" i="1"/>
  <c r="A298" i="1" s="1"/>
  <c r="A299" i="1" s="1"/>
  <c r="A289" i="1"/>
  <c r="A281" i="1"/>
  <c r="A272" i="1"/>
  <c r="A263" i="1"/>
  <c r="A264" i="1" s="1"/>
  <c r="A254" i="1"/>
  <c r="A255" i="1" s="1"/>
  <c r="A253" i="1"/>
  <c r="A244" i="1"/>
  <c r="A245" i="1" s="1"/>
  <c r="A243" i="1"/>
  <c r="A231" i="1"/>
  <c r="A232" i="1" s="1"/>
  <c r="A233" i="1" s="1"/>
  <c r="A234" i="1" s="1"/>
  <c r="A235" i="1" s="1"/>
  <c r="A222" i="1"/>
  <c r="A223" i="1" s="1"/>
  <c r="A211" i="1"/>
  <c r="A212" i="1" s="1"/>
  <c r="A210" i="1"/>
  <c r="A202" i="1"/>
  <c r="A201" i="1"/>
  <c r="A191" i="1"/>
  <c r="A192" i="1" s="1"/>
  <c r="A193" i="1" s="1"/>
  <c r="A190" i="1"/>
  <c r="A182" i="1"/>
  <c r="A174" i="1"/>
  <c r="A165" i="1"/>
  <c r="A166" i="1" s="1"/>
  <c r="A164" i="1"/>
  <c r="A153" i="1"/>
  <c r="A154" i="1" s="1"/>
  <c r="A155" i="1" s="1"/>
  <c r="A156" i="1" s="1"/>
  <c r="A142" i="1"/>
  <c r="A143" i="1" s="1"/>
  <c r="A144" i="1" s="1"/>
  <c r="A145" i="1" s="1"/>
  <c r="A132" i="1"/>
  <c r="A133" i="1" s="1"/>
  <c r="A134" i="1" s="1"/>
  <c r="A122" i="1"/>
  <c r="A123" i="1" s="1"/>
  <c r="A124" i="1" s="1"/>
  <c r="A111" i="1"/>
  <c r="A112" i="1" s="1"/>
  <c r="A113" i="1" s="1"/>
  <c r="A114" i="1" s="1"/>
  <c r="A100" i="1"/>
  <c r="A101" i="1" s="1"/>
  <c r="A102" i="1" s="1"/>
  <c r="A103" i="1" s="1"/>
  <c r="A89" i="1"/>
  <c r="A90" i="1" s="1"/>
  <c r="A91" i="1" s="1"/>
  <c r="A92" i="1" s="1"/>
  <c r="A78" i="1"/>
  <c r="A79" i="1" s="1"/>
  <c r="A80" i="1" s="1"/>
  <c r="A81" i="1" s="1"/>
  <c r="A67" i="1"/>
  <c r="A68" i="1" s="1"/>
  <c r="A69" i="1" s="1"/>
  <c r="A70" i="1" s="1"/>
  <c r="A56" i="1"/>
  <c r="A57" i="1" s="1"/>
  <c r="A58" i="1" s="1"/>
  <c r="A59" i="1" s="1"/>
  <c r="A44" i="1"/>
  <c r="A45" i="1" s="1"/>
  <c r="A46" i="1" s="1"/>
  <c r="A47" i="1" s="1"/>
  <c r="A48" i="1" s="1"/>
  <c r="A35" i="1"/>
  <c r="A36" i="1" s="1"/>
  <c r="A23" i="1"/>
  <c r="A24" i="1" s="1"/>
  <c r="A25" i="1" s="1"/>
  <c r="A26" i="1" s="1"/>
  <c r="A27" i="1" s="1"/>
  <c r="A14" i="1"/>
  <c r="A15" i="1" s="1"/>
  <c r="A6" i="1"/>
  <c r="B96" i="3" l="1"/>
  <c r="B97" i="3"/>
  <c r="J96" i="3"/>
  <c r="H96" i="3"/>
  <c r="J97" i="3"/>
  <c r="H97" i="3"/>
  <c r="I96" i="3"/>
  <c r="K97" i="3"/>
  <c r="G97" i="3"/>
  <c r="G96" i="3"/>
  <c r="I97" i="3"/>
  <c r="K96" i="3"/>
  <c r="T267" i="2"/>
  <c r="R267" i="2"/>
  <c r="T293" i="2"/>
  <c r="R293" i="2"/>
  <c r="T357" i="2"/>
  <c r="R357" i="2"/>
  <c r="T220" i="2"/>
  <c r="R220" i="2"/>
  <c r="T180" i="2"/>
  <c r="R180" i="2"/>
  <c r="T64" i="2"/>
  <c r="R64" i="2"/>
  <c r="T214" i="2"/>
  <c r="R214" i="2"/>
  <c r="T301" i="2"/>
  <c r="R301" i="2"/>
  <c r="S276" i="2"/>
  <c r="T206" i="2"/>
  <c r="R206" i="2"/>
  <c r="T229" i="2"/>
  <c r="R229" i="2"/>
  <c r="T259" i="2"/>
  <c r="R259" i="2"/>
  <c r="F345" i="2"/>
  <c r="S359" i="2"/>
  <c r="T189" i="2"/>
  <c r="R189" i="2"/>
  <c r="T277" i="2"/>
  <c r="R277" i="2"/>
  <c r="T337" i="2"/>
  <c r="R337" i="2"/>
  <c r="Q357" i="2"/>
  <c r="S357" i="2"/>
  <c r="D377" i="2"/>
  <c r="C377" i="2"/>
  <c r="E377" i="2"/>
  <c r="F358" i="2"/>
  <c r="F386" i="2"/>
  <c r="T197" i="2"/>
  <c r="R197" i="2"/>
  <c r="T310" i="2"/>
  <c r="R310" i="2"/>
  <c r="F171" i="2"/>
  <c r="F168" i="2"/>
  <c r="T99" i="2"/>
  <c r="R99" i="2"/>
  <c r="T221" i="2"/>
  <c r="R221" i="2"/>
  <c r="T219" i="2"/>
  <c r="R219" i="2"/>
  <c r="Q229" i="2"/>
  <c r="S229" i="2"/>
  <c r="Q276" i="2"/>
  <c r="R276" i="2"/>
  <c r="T276" i="2"/>
  <c r="F355" i="2"/>
  <c r="D355" i="2"/>
  <c r="C355" i="2"/>
  <c r="E355" i="2"/>
  <c r="S216" i="2"/>
  <c r="T250" i="2"/>
  <c r="R250" i="2"/>
  <c r="F378" i="2"/>
  <c r="T336" i="2"/>
  <c r="R336" i="2"/>
  <c r="T150" i="2"/>
  <c r="R150" i="2"/>
  <c r="F369" i="2"/>
  <c r="F31" i="2"/>
  <c r="T205" i="2"/>
  <c r="R205" i="2"/>
  <c r="S368" i="2"/>
  <c r="F311" i="2"/>
  <c r="T355" i="2"/>
  <c r="R355" i="2"/>
  <c r="D354" i="2"/>
  <c r="C354" i="2"/>
  <c r="E354" i="2"/>
  <c r="D31" i="2"/>
  <c r="C31" i="2"/>
  <c r="E31" i="2"/>
  <c r="Q64" i="2"/>
  <c r="S64" i="2"/>
  <c r="Q216" i="2"/>
  <c r="R216" i="2"/>
  <c r="T216" i="2"/>
  <c r="E345" i="2"/>
  <c r="C345" i="2"/>
  <c r="D345" i="2"/>
  <c r="F170" i="2"/>
  <c r="F310" i="2"/>
  <c r="F219" i="2"/>
  <c r="Q206" i="2"/>
  <c r="S206" i="2"/>
  <c r="Q221" i="2"/>
  <c r="S221" i="2"/>
  <c r="F377" i="2"/>
  <c r="T153" i="2"/>
  <c r="R153" i="2"/>
  <c r="Q214" i="2"/>
  <c r="S214" i="2"/>
  <c r="Q219" i="2"/>
  <c r="S219" i="2"/>
  <c r="Q150" i="2"/>
  <c r="S150" i="2"/>
  <c r="Q259" i="2"/>
  <c r="S259" i="2"/>
  <c r="S188" i="2"/>
  <c r="E327" i="2"/>
  <c r="C327" i="2"/>
  <c r="D327" i="2"/>
  <c r="E231" i="2"/>
  <c r="C231" i="2"/>
  <c r="D231" i="2"/>
  <c r="D378" i="2"/>
  <c r="C378" i="2"/>
  <c r="E378" i="2"/>
  <c r="E356" i="2"/>
  <c r="C356" i="2"/>
  <c r="D356" i="2"/>
  <c r="S311" i="2"/>
  <c r="D205" i="2"/>
  <c r="C205" i="2"/>
  <c r="E205" i="2"/>
  <c r="D358" i="2"/>
  <c r="C358" i="2"/>
  <c r="E358" i="2"/>
  <c r="F319" i="2"/>
  <c r="E820" i="1"/>
  <c r="C820" i="1"/>
  <c r="D820" i="1"/>
  <c r="Q301" i="2"/>
  <c r="S301" i="2"/>
  <c r="E230" i="2"/>
  <c r="C230" i="2"/>
  <c r="D230" i="2"/>
  <c r="D337" i="2"/>
  <c r="C337" i="2"/>
  <c r="E337" i="2"/>
  <c r="E336" i="2"/>
  <c r="C336" i="2"/>
  <c r="D336" i="2"/>
  <c r="D353" i="2"/>
  <c r="C353" i="2"/>
  <c r="E353" i="2"/>
  <c r="D357" i="2"/>
  <c r="C357" i="2"/>
  <c r="E357" i="2"/>
  <c r="D369" i="2"/>
  <c r="C369" i="2"/>
  <c r="E369" i="2"/>
  <c r="E249" i="2"/>
  <c r="C249" i="2"/>
  <c r="D249" i="2"/>
  <c r="H386" i="2"/>
  <c r="I386" i="2"/>
  <c r="J386" i="2"/>
  <c r="G386" i="2"/>
  <c r="L386" i="2"/>
  <c r="B386" i="2"/>
  <c r="K386" i="2"/>
  <c r="I378" i="2"/>
  <c r="K378" i="2"/>
  <c r="H378" i="2"/>
  <c r="G378" i="2"/>
  <c r="L378" i="2"/>
  <c r="B378" i="2"/>
  <c r="J378" i="2"/>
  <c r="I377" i="2"/>
  <c r="J377" i="2"/>
  <c r="H377" i="2"/>
  <c r="G377" i="2"/>
  <c r="L377" i="2"/>
  <c r="B377" i="2"/>
  <c r="K377" i="2"/>
  <c r="F368" i="2"/>
  <c r="K359" i="2"/>
  <c r="H359" i="2"/>
  <c r="I359" i="2"/>
  <c r="J359" i="2"/>
  <c r="I358" i="2"/>
  <c r="H358" i="2"/>
  <c r="K358" i="2"/>
  <c r="G358" i="2"/>
  <c r="L358" i="2"/>
  <c r="B358" i="2"/>
  <c r="J358" i="2"/>
  <c r="F357" i="2"/>
  <c r="K356" i="2"/>
  <c r="J356" i="2"/>
  <c r="I356" i="2"/>
  <c r="H356" i="2"/>
  <c r="E335" i="2"/>
  <c r="C335" i="2"/>
  <c r="D335" i="2"/>
  <c r="F354" i="2"/>
  <c r="H345" i="2"/>
  <c r="I345" i="2"/>
  <c r="J345" i="2"/>
  <c r="G345" i="2"/>
  <c r="L345" i="2"/>
  <c r="B345" i="2"/>
  <c r="K345" i="2"/>
  <c r="D285" i="2"/>
  <c r="C285" i="2"/>
  <c r="E285" i="2"/>
  <c r="Q153" i="2"/>
  <c r="S153" i="2"/>
  <c r="E219" i="2"/>
  <c r="C219" i="2"/>
  <c r="D219" i="2"/>
  <c r="E158" i="2"/>
  <c r="C158" i="2"/>
  <c r="D158" i="2"/>
  <c r="E172" i="2"/>
  <c r="C172" i="2"/>
  <c r="D172" i="2"/>
  <c r="E250" i="2"/>
  <c r="C250" i="2"/>
  <c r="D250" i="2"/>
  <c r="Q359" i="2"/>
  <c r="R359" i="2"/>
  <c r="T359" i="2"/>
  <c r="F216" i="2"/>
  <c r="T377" i="2"/>
  <c r="R377" i="2"/>
  <c r="Q197" i="2"/>
  <c r="S197" i="2"/>
  <c r="Q336" i="2"/>
  <c r="S336" i="2"/>
  <c r="F285" i="2"/>
  <c r="D665" i="1"/>
  <c r="C665" i="1"/>
  <c r="E665" i="1"/>
  <c r="Q250" i="2"/>
  <c r="S250" i="2"/>
  <c r="F275" i="2"/>
  <c r="E221" i="2"/>
  <c r="C221" i="2"/>
  <c r="D221" i="2"/>
  <c r="D310" i="2"/>
  <c r="C310" i="2"/>
  <c r="E310" i="2"/>
  <c r="D267" i="2"/>
  <c r="C267" i="2"/>
  <c r="E267" i="2"/>
  <c r="E220" i="2"/>
  <c r="C220" i="2"/>
  <c r="D220" i="2"/>
  <c r="D241" i="2"/>
  <c r="C241" i="2"/>
  <c r="E241" i="2"/>
  <c r="Q293" i="2"/>
  <c r="S293" i="2"/>
  <c r="S217" i="2"/>
  <c r="D215" i="2"/>
  <c r="C215" i="2"/>
  <c r="E215" i="2"/>
  <c r="S369" i="2"/>
  <c r="F276" i="2"/>
  <c r="Q189" i="2"/>
  <c r="S189" i="2"/>
  <c r="Q220" i="2"/>
  <c r="S220" i="2"/>
  <c r="F336" i="2"/>
  <c r="D155" i="2"/>
  <c r="C155" i="2"/>
  <c r="E155" i="2"/>
  <c r="Q267" i="2"/>
  <c r="S267" i="2"/>
  <c r="S358" i="2"/>
  <c r="D152" i="2"/>
  <c r="C152" i="2"/>
  <c r="E152" i="2"/>
  <c r="F197" i="2"/>
  <c r="F172" i="2"/>
  <c r="T240" i="2"/>
  <c r="R240" i="2"/>
  <c r="S309" i="2"/>
  <c r="T378" i="2"/>
  <c r="R378" i="2"/>
  <c r="T230" i="2"/>
  <c r="R230" i="2"/>
  <c r="T241" i="2"/>
  <c r="R241" i="2"/>
  <c r="T345" i="2"/>
  <c r="R345" i="2"/>
  <c r="K369" i="2"/>
  <c r="H369" i="2"/>
  <c r="J369" i="2"/>
  <c r="G369" i="2"/>
  <c r="L369" i="2"/>
  <c r="B369" i="2"/>
  <c r="I369" i="2"/>
  <c r="K368" i="2"/>
  <c r="H368" i="2"/>
  <c r="I368" i="2"/>
  <c r="G368" i="2"/>
  <c r="L368" i="2"/>
  <c r="B368" i="2"/>
  <c r="J368" i="2"/>
  <c r="K360" i="2"/>
  <c r="H360" i="2"/>
  <c r="I360" i="2"/>
  <c r="J360" i="2"/>
  <c r="E360" i="2"/>
  <c r="C360" i="2"/>
  <c r="D360" i="2"/>
  <c r="B359" i="2"/>
  <c r="G359" i="2"/>
  <c r="L359" i="2"/>
  <c r="F359" i="2"/>
  <c r="I357" i="2"/>
  <c r="K357" i="2"/>
  <c r="H357" i="2"/>
  <c r="G357" i="2"/>
  <c r="L357" i="2"/>
  <c r="B357" i="2"/>
  <c r="J357" i="2"/>
  <c r="B356" i="2"/>
  <c r="G356" i="2"/>
  <c r="L356" i="2"/>
  <c r="F356" i="2"/>
  <c r="J355" i="2"/>
  <c r="K355" i="2"/>
  <c r="H355" i="2"/>
  <c r="G355" i="2"/>
  <c r="L355" i="2"/>
  <c r="B355" i="2"/>
  <c r="I355" i="2"/>
  <c r="I354" i="2"/>
  <c r="J354" i="2"/>
  <c r="K354" i="2"/>
  <c r="G354" i="2"/>
  <c r="L354" i="2"/>
  <c r="B354" i="2"/>
  <c r="H354" i="2"/>
  <c r="K353" i="2"/>
  <c r="J353" i="2"/>
  <c r="H353" i="2"/>
  <c r="I353" i="2"/>
  <c r="D467" i="1"/>
  <c r="C467" i="1"/>
  <c r="E467" i="1"/>
  <c r="S319" i="2"/>
  <c r="Q180" i="2"/>
  <c r="S180" i="2"/>
  <c r="Q377" i="2"/>
  <c r="S377" i="2"/>
  <c r="D218" i="2"/>
  <c r="C218" i="2"/>
  <c r="E218" i="2"/>
  <c r="Q311" i="2"/>
  <c r="R311" i="2"/>
  <c r="T311" i="2"/>
  <c r="B360" i="2"/>
  <c r="G360" i="2"/>
  <c r="L360" i="2"/>
  <c r="F360" i="2"/>
  <c r="D73" i="2"/>
  <c r="C73" i="2"/>
  <c r="E73" i="2"/>
  <c r="E216" i="2"/>
  <c r="C216" i="2"/>
  <c r="D216" i="2"/>
  <c r="E359" i="2"/>
  <c r="C359" i="2"/>
  <c r="D359" i="2"/>
  <c r="Q310" i="2"/>
  <c r="S310" i="2"/>
  <c r="F240" i="2"/>
  <c r="Q369" i="2"/>
  <c r="R369" i="2"/>
  <c r="T369" i="2"/>
  <c r="F230" i="2"/>
  <c r="S152" i="2"/>
  <c r="F277" i="2"/>
  <c r="E154" i="2"/>
  <c r="C154" i="2"/>
  <c r="D154" i="2"/>
  <c r="D386" i="2"/>
  <c r="C386" i="2"/>
  <c r="E386" i="2"/>
  <c r="D309" i="2"/>
  <c r="C309" i="2"/>
  <c r="E309" i="2"/>
  <c r="F301" i="2"/>
  <c r="D188" i="2"/>
  <c r="C188" i="2"/>
  <c r="E188" i="2"/>
  <c r="E277" i="2"/>
  <c r="C277" i="2"/>
  <c r="D277" i="2"/>
  <c r="D311" i="2"/>
  <c r="C311" i="2"/>
  <c r="E311" i="2"/>
  <c r="H337" i="2"/>
  <c r="I337" i="2"/>
  <c r="J337" i="2"/>
  <c r="K337" i="2"/>
  <c r="B337" i="2"/>
  <c r="G337" i="2"/>
  <c r="L337" i="2"/>
  <c r="F337" i="2"/>
  <c r="J336" i="2"/>
  <c r="H336" i="2"/>
  <c r="I336" i="2"/>
  <c r="G336" i="2"/>
  <c r="L336" i="2"/>
  <c r="B336" i="2"/>
  <c r="K336" i="2"/>
  <c r="J335" i="2"/>
  <c r="I335" i="2"/>
  <c r="K335" i="2"/>
  <c r="H335" i="2"/>
  <c r="J327" i="2"/>
  <c r="K327" i="2"/>
  <c r="I327" i="2"/>
  <c r="H327" i="2"/>
  <c r="H319" i="2"/>
  <c r="J319" i="2"/>
  <c r="K319" i="2"/>
  <c r="G319" i="2"/>
  <c r="L319" i="2"/>
  <c r="B319" i="2"/>
  <c r="I319" i="2"/>
  <c r="K311" i="2"/>
  <c r="I311" i="2"/>
  <c r="J311" i="2"/>
  <c r="G311" i="2"/>
  <c r="L311" i="2"/>
  <c r="B311" i="2"/>
  <c r="H311" i="2"/>
  <c r="H310" i="2"/>
  <c r="I310" i="2"/>
  <c r="K310" i="2"/>
  <c r="G310" i="2"/>
  <c r="L310" i="2"/>
  <c r="B310" i="2"/>
  <c r="J310" i="2"/>
  <c r="H309" i="2"/>
  <c r="K309" i="2"/>
  <c r="I309" i="2"/>
  <c r="J309" i="2"/>
  <c r="J301" i="2"/>
  <c r="I301" i="2"/>
  <c r="K301" i="2"/>
  <c r="G301" i="2"/>
  <c r="L301" i="2"/>
  <c r="B301" i="2"/>
  <c r="H301" i="2"/>
  <c r="H285" i="2"/>
  <c r="I285" i="2"/>
  <c r="J285" i="2"/>
  <c r="G285" i="2"/>
  <c r="L285" i="2"/>
  <c r="B285" i="2"/>
  <c r="K285" i="2"/>
  <c r="K277" i="2"/>
  <c r="H277" i="2"/>
  <c r="I277" i="2"/>
  <c r="G277" i="2"/>
  <c r="L277" i="2"/>
  <c r="B277" i="2"/>
  <c r="J277" i="2"/>
  <c r="K276" i="2"/>
  <c r="J276" i="2"/>
  <c r="H276" i="2"/>
  <c r="G276" i="2"/>
  <c r="L276" i="2"/>
  <c r="B276" i="2"/>
  <c r="I276" i="2"/>
  <c r="D276" i="2"/>
  <c r="C276" i="2"/>
  <c r="E276" i="2"/>
  <c r="I275" i="2"/>
  <c r="K275" i="2"/>
  <c r="J275" i="2"/>
  <c r="G275" i="2"/>
  <c r="L275" i="2"/>
  <c r="B275" i="2"/>
  <c r="H275" i="2"/>
  <c r="K267" i="2"/>
  <c r="H267" i="2"/>
  <c r="J267" i="2"/>
  <c r="I267" i="2"/>
  <c r="J259" i="2"/>
  <c r="H259" i="2"/>
  <c r="K259" i="2"/>
  <c r="I259" i="2"/>
  <c r="Q188" i="2"/>
  <c r="R188" i="2"/>
  <c r="T188" i="2"/>
  <c r="F241" i="2"/>
  <c r="S251" i="2"/>
  <c r="E206" i="2"/>
  <c r="C206" i="2"/>
  <c r="D206" i="2"/>
  <c r="B353" i="2"/>
  <c r="G353" i="2"/>
  <c r="L353" i="2"/>
  <c r="F353" i="2"/>
  <c r="T327" i="2"/>
  <c r="R327" i="2"/>
  <c r="Q358" i="2"/>
  <c r="R358" i="2"/>
  <c r="T358" i="2"/>
  <c r="Q368" i="2"/>
  <c r="R368" i="2"/>
  <c r="T368" i="2"/>
  <c r="F251" i="2"/>
  <c r="K251" i="2"/>
  <c r="H251" i="2"/>
  <c r="J251" i="2"/>
  <c r="G251" i="2"/>
  <c r="L251" i="2"/>
  <c r="B251" i="2"/>
  <c r="I251" i="2"/>
  <c r="I250" i="2"/>
  <c r="H250" i="2"/>
  <c r="K250" i="2"/>
  <c r="J250" i="2"/>
  <c r="K249" i="2"/>
  <c r="I249" i="2"/>
  <c r="J249" i="2"/>
  <c r="H249" i="2"/>
  <c r="E217" i="2"/>
  <c r="C217" i="2"/>
  <c r="D217" i="2"/>
  <c r="D240" i="2"/>
  <c r="C240" i="2"/>
  <c r="E240" i="2"/>
  <c r="B267" i="2"/>
  <c r="G267" i="2"/>
  <c r="L267" i="2"/>
  <c r="F267" i="2"/>
  <c r="D569" i="1"/>
  <c r="C569" i="1"/>
  <c r="E569" i="1"/>
  <c r="T360" i="2"/>
  <c r="R360" i="2"/>
  <c r="T386" i="2"/>
  <c r="R386" i="2"/>
  <c r="Q337" i="2"/>
  <c r="S337" i="2"/>
  <c r="B250" i="2"/>
  <c r="G250" i="2"/>
  <c r="L250" i="2"/>
  <c r="F250" i="2"/>
  <c r="T275" i="2"/>
  <c r="R275" i="2"/>
  <c r="T285" i="2"/>
  <c r="R285" i="2"/>
  <c r="F231" i="2"/>
  <c r="T31" i="3"/>
  <c r="T218" i="2"/>
  <c r="R218" i="2"/>
  <c r="F108" i="2"/>
  <c r="T159" i="2"/>
  <c r="R159" i="2"/>
  <c r="T353" i="2"/>
  <c r="R353" i="2"/>
  <c r="T231" i="2"/>
  <c r="R231" i="2"/>
  <c r="J241" i="2"/>
  <c r="H241" i="2"/>
  <c r="I241" i="2"/>
  <c r="G241" i="2"/>
  <c r="L241" i="2"/>
  <c r="B241" i="2"/>
  <c r="K241" i="2"/>
  <c r="K240" i="2"/>
  <c r="J240" i="2"/>
  <c r="H240" i="2"/>
  <c r="G240" i="2"/>
  <c r="L240" i="2"/>
  <c r="B240" i="2"/>
  <c r="I240" i="2"/>
  <c r="K232" i="2"/>
  <c r="I232" i="2"/>
  <c r="H232" i="2"/>
  <c r="J232" i="2"/>
  <c r="D232" i="2"/>
  <c r="C232" i="2"/>
  <c r="E232" i="2"/>
  <c r="I231" i="2"/>
  <c r="H231" i="2"/>
  <c r="K231" i="2"/>
  <c r="G231" i="2"/>
  <c r="L231" i="2"/>
  <c r="B231" i="2"/>
  <c r="J231" i="2"/>
  <c r="D661" i="1"/>
  <c r="C661" i="1"/>
  <c r="E661" i="1"/>
  <c r="H230" i="2"/>
  <c r="K230" i="2"/>
  <c r="I230" i="2"/>
  <c r="G230" i="2"/>
  <c r="L230" i="2"/>
  <c r="B230" i="2"/>
  <c r="J230" i="2"/>
  <c r="K229" i="2"/>
  <c r="J229" i="2"/>
  <c r="H229" i="2"/>
  <c r="I229" i="2"/>
  <c r="F221" i="2"/>
  <c r="I221" i="2"/>
  <c r="K221" i="2"/>
  <c r="J221" i="2"/>
  <c r="G221" i="2"/>
  <c r="L221" i="2"/>
  <c r="B221" i="2"/>
  <c r="H221" i="2"/>
  <c r="K220" i="2"/>
  <c r="J220" i="2"/>
  <c r="I220" i="2"/>
  <c r="H220" i="2"/>
  <c r="H219" i="2"/>
  <c r="K219" i="2"/>
  <c r="J219" i="2"/>
  <c r="G219" i="2"/>
  <c r="L219" i="2"/>
  <c r="B219" i="2"/>
  <c r="I219" i="2"/>
  <c r="I218" i="2"/>
  <c r="K218" i="2"/>
  <c r="H218" i="2"/>
  <c r="J218" i="2"/>
  <c r="D39" i="2"/>
  <c r="C39" i="2"/>
  <c r="E39" i="2"/>
  <c r="H217" i="2"/>
  <c r="K217" i="2"/>
  <c r="I217" i="2"/>
  <c r="J217" i="2"/>
  <c r="K216" i="2"/>
  <c r="H216" i="2"/>
  <c r="J216" i="2"/>
  <c r="G216" i="2"/>
  <c r="L216" i="2"/>
  <c r="B216" i="2"/>
  <c r="I216" i="2"/>
  <c r="I215" i="2"/>
  <c r="H215" i="2"/>
  <c r="J215" i="2"/>
  <c r="K215" i="2"/>
  <c r="K214" i="2"/>
  <c r="I214" i="2"/>
  <c r="H214" i="2"/>
  <c r="J214" i="2"/>
  <c r="I206" i="2"/>
  <c r="J206" i="2"/>
  <c r="H206" i="2"/>
  <c r="K206" i="2"/>
  <c r="F205" i="2"/>
  <c r="J205" i="2"/>
  <c r="I205" i="2"/>
  <c r="K205" i="2"/>
  <c r="G205" i="2"/>
  <c r="L205" i="2"/>
  <c r="B205" i="2"/>
  <c r="H205" i="2"/>
  <c r="J197" i="2"/>
  <c r="K197" i="2"/>
  <c r="H197" i="2"/>
  <c r="G197" i="2"/>
  <c r="L197" i="2"/>
  <c r="B197" i="2"/>
  <c r="I197" i="2"/>
  <c r="E189" i="2"/>
  <c r="C189" i="2"/>
  <c r="D189" i="2"/>
  <c r="S74" i="2"/>
  <c r="B309" i="2"/>
  <c r="G309" i="2"/>
  <c r="L309" i="2"/>
  <c r="F309" i="2"/>
  <c r="T14" i="2"/>
  <c r="R14" i="2"/>
  <c r="D157" i="2"/>
  <c r="C157" i="2"/>
  <c r="E157" i="2"/>
  <c r="Q386" i="2"/>
  <c r="S386" i="2"/>
  <c r="B206" i="2"/>
  <c r="G206" i="2"/>
  <c r="L206" i="2"/>
  <c r="F206" i="2"/>
  <c r="E794" i="1"/>
  <c r="C794" i="1"/>
  <c r="D794" i="1"/>
  <c r="B214" i="2"/>
  <c r="G214" i="2"/>
  <c r="L214" i="2"/>
  <c r="F214" i="2"/>
  <c r="F169" i="2"/>
  <c r="F156" i="2"/>
  <c r="E142" i="2"/>
  <c r="C142" i="2"/>
  <c r="D142" i="2"/>
  <c r="T354" i="2"/>
  <c r="R354" i="2"/>
  <c r="E214" i="2"/>
  <c r="C214" i="2"/>
  <c r="D214" i="2"/>
  <c r="E673" i="1"/>
  <c r="C673" i="1"/>
  <c r="D673" i="1"/>
  <c r="Q327" i="2"/>
  <c r="S327" i="2"/>
  <c r="Q309" i="2"/>
  <c r="R309" i="2"/>
  <c r="T309" i="2"/>
  <c r="Q251" i="2"/>
  <c r="R251" i="2"/>
  <c r="T251" i="2"/>
  <c r="B229" i="2"/>
  <c r="G229" i="2"/>
  <c r="L229" i="2"/>
  <c r="F229" i="2"/>
  <c r="B218" i="2"/>
  <c r="G218" i="2"/>
  <c r="L218" i="2"/>
  <c r="F218" i="2"/>
  <c r="Q275" i="2"/>
  <c r="S275" i="2"/>
  <c r="T118" i="2"/>
  <c r="R118" i="2"/>
  <c r="Q285" i="2"/>
  <c r="S285" i="2"/>
  <c r="E153" i="2"/>
  <c r="C153" i="2"/>
  <c r="D153" i="2"/>
  <c r="B217" i="2"/>
  <c r="G217" i="2"/>
  <c r="L217" i="2"/>
  <c r="F217" i="2"/>
  <c r="D275" i="2"/>
  <c r="C275" i="2"/>
  <c r="E275" i="2"/>
  <c r="D738" i="1"/>
  <c r="C738" i="1"/>
  <c r="E738" i="1"/>
  <c r="Q241" i="2"/>
  <c r="S241" i="2"/>
  <c r="S156" i="2"/>
  <c r="E685" i="1"/>
  <c r="C685" i="1"/>
  <c r="D685" i="1"/>
  <c r="D22" i="2"/>
  <c r="C22" i="2"/>
  <c r="E22" i="2"/>
  <c r="B249" i="2"/>
  <c r="G249" i="2"/>
  <c r="L249" i="2"/>
  <c r="F249" i="2"/>
  <c r="F155" i="2"/>
  <c r="F6" i="2"/>
  <c r="Q152" i="2"/>
  <c r="R152" i="2"/>
  <c r="T152" i="2"/>
  <c r="Q360" i="2"/>
  <c r="S360" i="2"/>
  <c r="Q14" i="2"/>
  <c r="S14" i="2"/>
  <c r="E368" i="2"/>
  <c r="C368" i="2"/>
  <c r="D368" i="2"/>
  <c r="I189" i="2"/>
  <c r="K189" i="2"/>
  <c r="J189" i="2"/>
  <c r="H189" i="2"/>
  <c r="F158" i="2"/>
  <c r="B189" i="2"/>
  <c r="G189" i="2"/>
  <c r="L189" i="2"/>
  <c r="F189" i="2"/>
  <c r="Q353" i="2"/>
  <c r="S353" i="2"/>
  <c r="D251" i="2"/>
  <c r="C251" i="2"/>
  <c r="E251" i="2"/>
  <c r="E90" i="2"/>
  <c r="C90" i="2"/>
  <c r="D90" i="2"/>
  <c r="E632" i="1"/>
  <c r="C632" i="1"/>
  <c r="D632" i="1"/>
  <c r="Q231" i="2"/>
  <c r="S231" i="2"/>
  <c r="J188" i="2"/>
  <c r="I188" i="2"/>
  <c r="K188" i="2"/>
  <c r="H188" i="2"/>
  <c r="I180" i="2"/>
  <c r="K180" i="2"/>
  <c r="J180" i="2"/>
  <c r="H180" i="2"/>
  <c r="H172" i="2"/>
  <c r="J172" i="2"/>
  <c r="I172" i="2"/>
  <c r="G172" i="2"/>
  <c r="L172" i="2"/>
  <c r="B172" i="2"/>
  <c r="K172" i="2"/>
  <c r="I171" i="2"/>
  <c r="J171" i="2"/>
  <c r="K171" i="2"/>
  <c r="G171" i="2"/>
  <c r="L171" i="2"/>
  <c r="B171" i="2"/>
  <c r="H171" i="2"/>
  <c r="I170" i="2"/>
  <c r="H170" i="2"/>
  <c r="J170" i="2"/>
  <c r="G170" i="2"/>
  <c r="L170" i="2"/>
  <c r="B170" i="2"/>
  <c r="K170" i="2"/>
  <c r="J169" i="2"/>
  <c r="I169" i="2"/>
  <c r="H169" i="2"/>
  <c r="G169" i="2"/>
  <c r="L169" i="2"/>
  <c r="B169" i="2"/>
  <c r="K169" i="2"/>
  <c r="J168" i="2"/>
  <c r="I168" i="2"/>
  <c r="H168" i="2"/>
  <c r="G168" i="2"/>
  <c r="L168" i="2"/>
  <c r="B168" i="2"/>
  <c r="K168" i="2"/>
  <c r="H167" i="2"/>
  <c r="K167" i="2"/>
  <c r="I167" i="2"/>
  <c r="J167" i="2"/>
  <c r="D167" i="2"/>
  <c r="C167" i="2"/>
  <c r="E167" i="2"/>
  <c r="J159" i="2"/>
  <c r="K159" i="2"/>
  <c r="I159" i="2"/>
  <c r="H159" i="2"/>
  <c r="J158" i="2"/>
  <c r="I158" i="2"/>
  <c r="H158" i="2"/>
  <c r="G158" i="2"/>
  <c r="L158" i="2"/>
  <c r="B158" i="2"/>
  <c r="K158" i="2"/>
  <c r="H157" i="2"/>
  <c r="K157" i="2"/>
  <c r="J157" i="2"/>
  <c r="I157" i="2"/>
  <c r="I156" i="2"/>
  <c r="K156" i="2"/>
  <c r="H156" i="2"/>
  <c r="G156" i="2"/>
  <c r="L156" i="2"/>
  <c r="B156" i="2"/>
  <c r="J156" i="2"/>
  <c r="I155" i="2"/>
  <c r="K155" i="2"/>
  <c r="H155" i="2"/>
  <c r="G155" i="2"/>
  <c r="L155" i="2"/>
  <c r="B155" i="2"/>
  <c r="J155" i="2"/>
  <c r="I154" i="2"/>
  <c r="K154" i="2"/>
  <c r="J154" i="2"/>
  <c r="H154" i="2"/>
  <c r="J153" i="2"/>
  <c r="H153" i="2"/>
  <c r="K153" i="2"/>
  <c r="I153" i="2"/>
  <c r="K152" i="2"/>
  <c r="J152" i="2"/>
  <c r="H152" i="2"/>
  <c r="I152" i="2"/>
  <c r="K151" i="2"/>
  <c r="J151" i="2"/>
  <c r="I151" i="2"/>
  <c r="H151" i="2"/>
  <c r="D780" i="1"/>
  <c r="C780" i="1"/>
  <c r="E780" i="1"/>
  <c r="E684" i="1"/>
  <c r="C684" i="1"/>
  <c r="D684" i="1"/>
  <c r="E721" i="1"/>
  <c r="C721" i="1"/>
  <c r="D721" i="1"/>
  <c r="D259" i="2"/>
  <c r="C259" i="2"/>
  <c r="E259" i="2"/>
  <c r="D319" i="2"/>
  <c r="C319" i="2"/>
  <c r="E319" i="2"/>
  <c r="Q118" i="2"/>
  <c r="S118" i="2"/>
  <c r="Q354" i="2"/>
  <c r="S354" i="2"/>
  <c r="E91" i="2"/>
  <c r="C91" i="2"/>
  <c r="D91" i="2"/>
  <c r="D117" i="2"/>
  <c r="C117" i="2"/>
  <c r="E117" i="2"/>
  <c r="E293" i="2"/>
  <c r="C293" i="2"/>
  <c r="D293" i="2"/>
  <c r="D14" i="2"/>
  <c r="C14" i="2"/>
  <c r="E14" i="2"/>
  <c r="E5" i="2"/>
  <c r="C5" i="2"/>
  <c r="D5" i="2"/>
  <c r="I142" i="2"/>
  <c r="J142" i="2"/>
  <c r="H142" i="2"/>
  <c r="K142" i="2"/>
  <c r="K134" i="2"/>
  <c r="J134" i="2"/>
  <c r="I134" i="2"/>
  <c r="H134" i="2"/>
  <c r="J126" i="2"/>
  <c r="I126" i="2"/>
  <c r="K126" i="2"/>
  <c r="H126" i="2"/>
  <c r="K118" i="2"/>
  <c r="J118" i="2"/>
  <c r="I118" i="2"/>
  <c r="H118" i="2"/>
  <c r="F117" i="2"/>
  <c r="H117" i="2"/>
  <c r="I117" i="2"/>
  <c r="J117" i="2"/>
  <c r="G117" i="2"/>
  <c r="L117" i="2"/>
  <c r="B117" i="2"/>
  <c r="K117" i="2"/>
  <c r="Q205" i="2"/>
  <c r="S205" i="2"/>
  <c r="Q319" i="2"/>
  <c r="R319" i="2"/>
  <c r="T319" i="2"/>
  <c r="D169" i="2"/>
  <c r="C169" i="2"/>
  <c r="E169" i="2"/>
  <c r="D6" i="2"/>
  <c r="C6" i="2"/>
  <c r="E6" i="2"/>
  <c r="E229" i="2"/>
  <c r="C229" i="2"/>
  <c r="D229" i="2"/>
  <c r="D301" i="2"/>
  <c r="C301" i="2"/>
  <c r="E301" i="2"/>
  <c r="B152" i="2"/>
  <c r="G152" i="2"/>
  <c r="L152" i="2"/>
  <c r="F152" i="2"/>
  <c r="Q99" i="2"/>
  <c r="S99" i="2"/>
  <c r="Q378" i="2"/>
  <c r="S378" i="2"/>
  <c r="E546" i="1"/>
  <c r="C546" i="1"/>
  <c r="D546" i="1"/>
  <c r="Q230" i="2"/>
  <c r="S230" i="2"/>
  <c r="D126" i="2"/>
  <c r="C126" i="2"/>
  <c r="E126" i="2"/>
  <c r="F65" i="2"/>
  <c r="Q277" i="2"/>
  <c r="S277" i="2"/>
  <c r="D150" i="2"/>
  <c r="C150" i="2"/>
  <c r="E150" i="2"/>
  <c r="Q218" i="2"/>
  <c r="S218" i="2"/>
  <c r="Q240" i="2"/>
  <c r="S240" i="2"/>
  <c r="F90" i="2"/>
  <c r="E197" i="2"/>
  <c r="C197" i="2"/>
  <c r="D197" i="2"/>
  <c r="B327" i="2"/>
  <c r="G327" i="2"/>
  <c r="L327" i="2"/>
  <c r="F327" i="2"/>
  <c r="B215" i="2"/>
  <c r="G215" i="2"/>
  <c r="L215" i="2"/>
  <c r="F215" i="2"/>
  <c r="Q156" i="2"/>
  <c r="R156" i="2"/>
  <c r="T156" i="2"/>
  <c r="F23" i="2"/>
  <c r="I116" i="2"/>
  <c r="H116" i="2"/>
  <c r="K116" i="2"/>
  <c r="J116" i="2"/>
  <c r="J108" i="2"/>
  <c r="H108" i="2"/>
  <c r="I108" i="2"/>
  <c r="G108" i="2"/>
  <c r="L108" i="2"/>
  <c r="B108" i="2"/>
  <c r="K108" i="2"/>
  <c r="I107" i="2"/>
  <c r="H107" i="2"/>
  <c r="K107" i="2"/>
  <c r="J107" i="2"/>
  <c r="I99" i="2"/>
  <c r="K99" i="2"/>
  <c r="J99" i="2"/>
  <c r="H99" i="2"/>
  <c r="D99" i="2"/>
  <c r="C99" i="2"/>
  <c r="E99" i="2"/>
  <c r="H91" i="2"/>
  <c r="J91" i="2"/>
  <c r="I91" i="2"/>
  <c r="K91" i="2"/>
  <c r="I90" i="2"/>
  <c r="K90" i="2"/>
  <c r="H90" i="2"/>
  <c r="G90" i="2"/>
  <c r="L90" i="2"/>
  <c r="B90" i="2"/>
  <c r="J90" i="2"/>
  <c r="K82" i="2"/>
  <c r="I82" i="2"/>
  <c r="H82" i="2"/>
  <c r="J82" i="2"/>
  <c r="J74" i="2"/>
  <c r="I74" i="2"/>
  <c r="H74" i="2"/>
  <c r="K74" i="2"/>
  <c r="H73" i="2"/>
  <c r="J73" i="2"/>
  <c r="I73" i="2"/>
  <c r="K73" i="2"/>
  <c r="H65" i="2"/>
  <c r="I65" i="2"/>
  <c r="J65" i="2"/>
  <c r="G65" i="2"/>
  <c r="L65" i="2"/>
  <c r="B65" i="2"/>
  <c r="K65" i="2"/>
  <c r="K64" i="2"/>
  <c r="I64" i="2"/>
  <c r="J64" i="2"/>
  <c r="H64" i="2"/>
  <c r="H63" i="2"/>
  <c r="K63" i="2"/>
  <c r="J63" i="2"/>
  <c r="I63" i="2"/>
  <c r="H55" i="2"/>
  <c r="J55" i="2"/>
  <c r="I55" i="2"/>
  <c r="K55" i="2"/>
  <c r="F47" i="2"/>
  <c r="K47" i="2"/>
  <c r="H47" i="2"/>
  <c r="J47" i="2"/>
  <c r="G47" i="2"/>
  <c r="L47" i="2"/>
  <c r="B47" i="2"/>
  <c r="I47" i="2"/>
  <c r="K39" i="2"/>
  <c r="I39" i="2"/>
  <c r="H39" i="2"/>
  <c r="J39" i="2"/>
  <c r="J31" i="2"/>
  <c r="H31" i="2"/>
  <c r="K31" i="2"/>
  <c r="G31" i="2"/>
  <c r="L31" i="2"/>
  <c r="B31" i="2"/>
  <c r="I31" i="2"/>
  <c r="J23" i="2"/>
  <c r="K23" i="2"/>
  <c r="I23" i="2"/>
  <c r="G23" i="2"/>
  <c r="L23" i="2"/>
  <c r="B23" i="2"/>
  <c r="H23" i="2"/>
  <c r="K22" i="2"/>
  <c r="H22" i="2"/>
  <c r="J22" i="2"/>
  <c r="I22" i="2"/>
  <c r="H14" i="2"/>
  <c r="K14" i="2"/>
  <c r="J14" i="2"/>
  <c r="I14" i="2"/>
  <c r="H6" i="2"/>
  <c r="I6" i="2"/>
  <c r="J6" i="2"/>
  <c r="G6" i="2"/>
  <c r="L6" i="2"/>
  <c r="B6" i="2"/>
  <c r="K6" i="2"/>
  <c r="I5" i="2"/>
  <c r="J5" i="2"/>
  <c r="K5" i="2"/>
  <c r="H5" i="2"/>
  <c r="D778" i="1"/>
  <c r="C778" i="1"/>
  <c r="E778" i="1"/>
  <c r="D63" i="2"/>
  <c r="C63" i="2"/>
  <c r="E63" i="2"/>
  <c r="E561" i="1"/>
  <c r="C561" i="1"/>
  <c r="D561" i="1"/>
  <c r="E65" i="2"/>
  <c r="C65" i="2"/>
  <c r="D65" i="2"/>
  <c r="Q355" i="2"/>
  <c r="S355" i="2"/>
  <c r="Q159" i="2"/>
  <c r="S159" i="2"/>
  <c r="D438" i="1"/>
  <c r="C438" i="1"/>
  <c r="E438" i="1"/>
  <c r="Q345" i="2"/>
  <c r="S345" i="2"/>
  <c r="B74" i="2"/>
  <c r="G74" i="2"/>
  <c r="L74" i="2"/>
  <c r="F74" i="2"/>
  <c r="Q217" i="2"/>
  <c r="R217" i="2"/>
  <c r="T217" i="2"/>
  <c r="B259" i="2"/>
  <c r="G259" i="2"/>
  <c r="L259" i="2"/>
  <c r="F259" i="2"/>
  <c r="Q74" i="2"/>
  <c r="R74" i="2"/>
  <c r="T74" i="2"/>
  <c r="T215" i="2"/>
  <c r="R215" i="2"/>
  <c r="T172" i="2"/>
  <c r="R172" i="2"/>
  <c r="B167" i="2"/>
  <c r="G167" i="2"/>
  <c r="L167" i="2"/>
  <c r="F167" i="2"/>
  <c r="F150" i="2"/>
  <c r="T356" i="2"/>
  <c r="R356" i="2"/>
  <c r="T249" i="2"/>
  <c r="R249" i="2"/>
  <c r="B153" i="2"/>
  <c r="G153" i="2"/>
  <c r="L153" i="2"/>
  <c r="F153" i="2"/>
  <c r="E244" i="1"/>
  <c r="C244" i="1"/>
  <c r="D244" i="1"/>
  <c r="B118" i="2"/>
  <c r="G118" i="2"/>
  <c r="L118" i="2"/>
  <c r="F118" i="2"/>
  <c r="B180" i="2"/>
  <c r="G180" i="2"/>
  <c r="L180" i="2"/>
  <c r="F180" i="2"/>
  <c r="B73" i="2"/>
  <c r="G73" i="2"/>
  <c r="L73" i="2"/>
  <c r="F73" i="2"/>
  <c r="B126" i="2"/>
  <c r="G126" i="2"/>
  <c r="L126" i="2"/>
  <c r="F126" i="2"/>
  <c r="Q215" i="2"/>
  <c r="S215" i="2"/>
  <c r="T66" i="3"/>
  <c r="B188" i="2"/>
  <c r="G188" i="2"/>
  <c r="L188" i="2"/>
  <c r="F188" i="2"/>
  <c r="E36" i="1"/>
  <c r="C36" i="1"/>
  <c r="D36" i="1"/>
  <c r="E515" i="1"/>
  <c r="C515" i="1"/>
  <c r="D515" i="1"/>
  <c r="E594" i="1"/>
  <c r="C594" i="1"/>
  <c r="D594" i="1"/>
  <c r="D426" i="1"/>
  <c r="C426" i="1"/>
  <c r="E426" i="1"/>
  <c r="D340" i="1"/>
  <c r="C340" i="1"/>
  <c r="E340" i="1"/>
  <c r="B14" i="2"/>
  <c r="G14" i="2"/>
  <c r="L14" i="2"/>
  <c r="F14" i="2"/>
  <c r="F47" i="3"/>
  <c r="B55" i="2"/>
  <c r="G55" i="2"/>
  <c r="L55" i="2"/>
  <c r="F55" i="2"/>
  <c r="S232" i="2"/>
  <c r="B22" i="2"/>
  <c r="G22" i="2"/>
  <c r="L22" i="2"/>
  <c r="F22" i="2"/>
  <c r="D650" i="1"/>
  <c r="C650" i="1"/>
  <c r="E650" i="1"/>
  <c r="S107" i="2"/>
  <c r="E722" i="1"/>
  <c r="C722" i="1"/>
  <c r="D722" i="1"/>
  <c r="T167" i="2"/>
  <c r="R167" i="2"/>
  <c r="E437" i="1"/>
  <c r="C437" i="1"/>
  <c r="D437" i="1"/>
  <c r="T82" i="3"/>
  <c r="T65" i="3"/>
  <c r="Q232" i="2"/>
  <c r="R232" i="2"/>
  <c r="T232" i="2"/>
  <c r="S154" i="2"/>
  <c r="T63" i="2"/>
  <c r="R63" i="2"/>
  <c r="B99" i="2"/>
  <c r="G99" i="2"/>
  <c r="L99" i="2"/>
  <c r="F99" i="2"/>
  <c r="E836" i="1"/>
  <c r="C836" i="1"/>
  <c r="D836" i="1"/>
  <c r="D156" i="2"/>
  <c r="C156" i="2"/>
  <c r="E156" i="2"/>
  <c r="E595" i="1"/>
  <c r="C595" i="1"/>
  <c r="D595" i="1"/>
  <c r="D702" i="1"/>
  <c r="C702" i="1"/>
  <c r="E702" i="1"/>
  <c r="D134" i="2"/>
  <c r="C134" i="2"/>
  <c r="E134" i="2"/>
  <c r="E68" i="1"/>
  <c r="C68" i="1"/>
  <c r="D68" i="1"/>
  <c r="B151" i="2"/>
  <c r="G151" i="2"/>
  <c r="L151" i="2"/>
  <c r="F151" i="2"/>
  <c r="E674" i="1"/>
  <c r="C674" i="1"/>
  <c r="D674" i="1"/>
  <c r="D492" i="1"/>
  <c r="C492" i="1"/>
  <c r="E492" i="1"/>
  <c r="E23" i="2"/>
  <c r="C23" i="2"/>
  <c r="D23" i="2"/>
  <c r="E349" i="1"/>
  <c r="C349" i="1"/>
  <c r="D349" i="1"/>
  <c r="D368" i="1"/>
  <c r="C368" i="1"/>
  <c r="E368" i="1"/>
  <c r="D624" i="1"/>
  <c r="C624" i="1"/>
  <c r="E624" i="1"/>
  <c r="D101" i="1"/>
  <c r="C101" i="1"/>
  <c r="E101" i="1"/>
  <c r="D502" i="1"/>
  <c r="C502" i="1"/>
  <c r="E502" i="1"/>
  <c r="E201" i="1"/>
  <c r="C201" i="1"/>
  <c r="D201" i="1"/>
  <c r="E166" i="1"/>
  <c r="C166" i="1"/>
  <c r="D166" i="1"/>
  <c r="D124" i="1"/>
  <c r="C124" i="1"/>
  <c r="E124" i="1"/>
  <c r="E57" i="1"/>
  <c r="C57" i="1"/>
  <c r="D57" i="1"/>
  <c r="E558" i="1"/>
  <c r="C558" i="1"/>
  <c r="D558" i="1"/>
  <c r="D524" i="1"/>
  <c r="C524" i="1"/>
  <c r="E524" i="1"/>
  <c r="E402" i="1"/>
  <c r="C402" i="1"/>
  <c r="D402" i="1"/>
  <c r="E289" i="1"/>
  <c r="C289" i="1"/>
  <c r="D289" i="1"/>
  <c r="E451" i="1"/>
  <c r="C451" i="1"/>
  <c r="D451" i="1"/>
  <c r="B154" i="2"/>
  <c r="G154" i="2"/>
  <c r="L154" i="2"/>
  <c r="F154" i="2"/>
  <c r="B142" i="2"/>
  <c r="G142" i="2"/>
  <c r="L142" i="2"/>
  <c r="F142" i="2"/>
  <c r="D70" i="1"/>
  <c r="C70" i="1"/>
  <c r="E70" i="1"/>
  <c r="D448" i="1"/>
  <c r="C448" i="1"/>
  <c r="E448" i="1"/>
  <c r="T158" i="2"/>
  <c r="R158" i="2"/>
  <c r="Q107" i="2"/>
  <c r="R107" i="2"/>
  <c r="T107" i="2"/>
  <c r="Q356" i="2"/>
  <c r="S356" i="2"/>
  <c r="E538" i="1"/>
  <c r="C538" i="1"/>
  <c r="D538" i="1"/>
  <c r="Q249" i="2"/>
  <c r="S249" i="2"/>
  <c r="Q167" i="2"/>
  <c r="S167" i="2"/>
  <c r="E663" i="1"/>
  <c r="C663" i="1"/>
  <c r="D663" i="1"/>
  <c r="E401" i="1"/>
  <c r="C401" i="1"/>
  <c r="D401" i="1"/>
  <c r="E793" i="1"/>
  <c r="C793" i="1"/>
  <c r="D793" i="1"/>
  <c r="E535" i="1"/>
  <c r="C535" i="1"/>
  <c r="D535" i="1"/>
  <c r="T82" i="2"/>
  <c r="R82" i="2"/>
  <c r="E114" i="1"/>
  <c r="C114" i="1"/>
  <c r="D114" i="1"/>
  <c r="Q154" i="2"/>
  <c r="R154" i="2"/>
  <c r="T154" i="2"/>
  <c r="T32" i="3"/>
  <c r="E577" i="1"/>
  <c r="C577" i="1"/>
  <c r="D577" i="1"/>
  <c r="E211" i="1"/>
  <c r="C211" i="1"/>
  <c r="D211" i="1"/>
  <c r="E298" i="1"/>
  <c r="C298" i="1"/>
  <c r="D298" i="1"/>
  <c r="E651" i="1"/>
  <c r="C651" i="1"/>
  <c r="D651" i="1"/>
  <c r="Q158" i="2"/>
  <c r="S158" i="2"/>
  <c r="F31" i="3"/>
  <c r="Q172" i="2"/>
  <c r="S172" i="2"/>
  <c r="E168" i="2"/>
  <c r="C168" i="2"/>
  <c r="D168" i="2"/>
  <c r="D765" i="1"/>
  <c r="C765" i="1"/>
  <c r="E765" i="1"/>
  <c r="E370" i="1"/>
  <c r="C370" i="1"/>
  <c r="D370" i="1"/>
  <c r="E604" i="1"/>
  <c r="C604" i="1"/>
  <c r="D604" i="1"/>
  <c r="E369" i="1"/>
  <c r="C369" i="1"/>
  <c r="D369" i="1"/>
  <c r="E170" i="2"/>
  <c r="C170" i="2"/>
  <c r="D170" i="2"/>
  <c r="Q82" i="2"/>
  <c r="S82" i="2"/>
  <c r="E74" i="2"/>
  <c r="C74" i="2"/>
  <c r="D74" i="2"/>
  <c r="D710" i="1"/>
  <c r="C710" i="1"/>
  <c r="E710" i="1"/>
  <c r="D792" i="1"/>
  <c r="C792" i="1"/>
  <c r="E792" i="1"/>
  <c r="D254" i="1"/>
  <c r="C254" i="1"/>
  <c r="E254" i="1"/>
  <c r="D107" i="2"/>
  <c r="C107" i="2"/>
  <c r="E107" i="2"/>
  <c r="E324" i="1"/>
  <c r="C324" i="1"/>
  <c r="D324" i="1"/>
  <c r="E493" i="1"/>
  <c r="C493" i="1"/>
  <c r="D493" i="1"/>
  <c r="E534" i="1"/>
  <c r="C534" i="1"/>
  <c r="D534" i="1"/>
  <c r="E512" i="1"/>
  <c r="C512" i="1"/>
  <c r="D512" i="1"/>
  <c r="E378" i="1"/>
  <c r="C378" i="1"/>
  <c r="D378" i="1"/>
  <c r="E23" i="1"/>
  <c r="C23" i="1"/>
  <c r="D23" i="1"/>
  <c r="E764" i="1"/>
  <c r="C764" i="1"/>
  <c r="D764" i="1"/>
  <c r="D767" i="1"/>
  <c r="C767" i="1"/>
  <c r="E767" i="1"/>
  <c r="D6" i="1"/>
  <c r="C6" i="1"/>
  <c r="E6" i="1"/>
  <c r="D159" i="2"/>
  <c r="C159" i="2"/>
  <c r="E159" i="2"/>
  <c r="D383" i="1"/>
  <c r="C383" i="1"/>
  <c r="E383" i="1"/>
  <c r="E547" i="1"/>
  <c r="C547" i="1"/>
  <c r="D547" i="1"/>
  <c r="T23" i="3"/>
  <c r="B220" i="2"/>
  <c r="G220" i="2"/>
  <c r="L220" i="2"/>
  <c r="F220" i="2"/>
  <c r="F95" i="3"/>
  <c r="B107" i="2"/>
  <c r="G107" i="2"/>
  <c r="L107" i="2"/>
  <c r="F107" i="2"/>
  <c r="T74" i="3"/>
  <c r="D384" i="1"/>
  <c r="C384" i="1"/>
  <c r="E384" i="1"/>
  <c r="D747" i="1"/>
  <c r="C747" i="1"/>
  <c r="E747" i="1"/>
  <c r="D462" i="1"/>
  <c r="C462" i="1"/>
  <c r="E462" i="1"/>
  <c r="E675" i="1"/>
  <c r="C675" i="1"/>
  <c r="D675" i="1"/>
  <c r="B64" i="2"/>
  <c r="G64" i="2"/>
  <c r="L64" i="2"/>
  <c r="F64" i="2"/>
  <c r="B116" i="2"/>
  <c r="G116" i="2"/>
  <c r="L116" i="2"/>
  <c r="F116" i="2"/>
  <c r="T95" i="3"/>
  <c r="E153" i="1"/>
  <c r="C153" i="1"/>
  <c r="D153" i="1"/>
  <c r="D307" i="1"/>
  <c r="C307" i="1"/>
  <c r="E307" i="1"/>
  <c r="E653" i="1"/>
  <c r="C653" i="1"/>
  <c r="D653" i="1"/>
  <c r="D755" i="1"/>
  <c r="C755" i="1"/>
  <c r="E755" i="1"/>
  <c r="E712" i="1"/>
  <c r="C712" i="1"/>
  <c r="D712" i="1"/>
  <c r="D596" i="1"/>
  <c r="C596" i="1"/>
  <c r="E596" i="1"/>
  <c r="E559" i="1"/>
  <c r="C559" i="1"/>
  <c r="D559" i="1"/>
  <c r="D768" i="1"/>
  <c r="C768" i="1"/>
  <c r="E768" i="1"/>
  <c r="D491" i="1"/>
  <c r="C491" i="1"/>
  <c r="E491" i="1"/>
  <c r="D662" i="1"/>
  <c r="C662" i="1"/>
  <c r="E662" i="1"/>
  <c r="E100" i="1"/>
  <c r="C100" i="1"/>
  <c r="D100" i="1"/>
  <c r="D212" i="1"/>
  <c r="C212" i="1"/>
  <c r="E212" i="1"/>
  <c r="E116" i="2"/>
  <c r="C116" i="2"/>
  <c r="D116" i="2"/>
  <c r="E154" i="1"/>
  <c r="C154" i="1"/>
  <c r="D154" i="1"/>
  <c r="E483" i="1"/>
  <c r="C483" i="1"/>
  <c r="D483" i="1"/>
  <c r="E81" i="1"/>
  <c r="C81" i="1"/>
  <c r="D81" i="1"/>
  <c r="E593" i="1"/>
  <c r="C593" i="1"/>
  <c r="D593" i="1"/>
  <c r="E676" i="1"/>
  <c r="C676" i="1"/>
  <c r="D676" i="1"/>
  <c r="E776" i="1"/>
  <c r="C776" i="1"/>
  <c r="D776" i="1"/>
  <c r="E649" i="1"/>
  <c r="C649" i="1"/>
  <c r="D649" i="1"/>
  <c r="E410" i="1"/>
  <c r="C410" i="1"/>
  <c r="D410" i="1"/>
  <c r="D766" i="1"/>
  <c r="C766" i="1"/>
  <c r="E766" i="1"/>
  <c r="E537" i="1"/>
  <c r="C537" i="1"/>
  <c r="D537" i="1"/>
  <c r="D78" i="1"/>
  <c r="C78" i="1"/>
  <c r="E78" i="1"/>
  <c r="D82" i="2"/>
  <c r="C82" i="2"/>
  <c r="E82" i="2"/>
  <c r="E623" i="1"/>
  <c r="C623" i="1"/>
  <c r="D623" i="1"/>
  <c r="E560" i="1"/>
  <c r="C560" i="1"/>
  <c r="D560" i="1"/>
  <c r="D828" i="1"/>
  <c r="C828" i="1"/>
  <c r="E828" i="1"/>
  <c r="E713" i="1"/>
  <c r="C713" i="1"/>
  <c r="D713" i="1"/>
  <c r="E47" i="1"/>
  <c r="C47" i="1"/>
  <c r="D47" i="1"/>
  <c r="D27" i="1"/>
  <c r="C27" i="1"/>
  <c r="E27" i="1"/>
  <c r="E398" i="1"/>
  <c r="C398" i="1"/>
  <c r="D398" i="1"/>
  <c r="D803" i="1"/>
  <c r="C803" i="1"/>
  <c r="E803" i="1"/>
  <c r="D32" i="3"/>
  <c r="C32" i="3"/>
  <c r="E32" i="3"/>
  <c r="E59" i="1"/>
  <c r="C59" i="1"/>
  <c r="D59" i="1"/>
  <c r="E664" i="1"/>
  <c r="C664" i="1"/>
  <c r="D664" i="1"/>
  <c r="D332" i="1"/>
  <c r="C332" i="1"/>
  <c r="E332" i="1"/>
  <c r="D174" i="1"/>
  <c r="C174" i="1"/>
  <c r="E174" i="1"/>
  <c r="D112" i="1"/>
  <c r="C112" i="1"/>
  <c r="E112" i="1"/>
  <c r="D504" i="1"/>
  <c r="C504" i="1"/>
  <c r="E504" i="1"/>
  <c r="T46" i="3"/>
  <c r="T86" i="3"/>
  <c r="D613" i="1"/>
  <c r="C613" i="1"/>
  <c r="E613" i="1"/>
  <c r="E202" i="1"/>
  <c r="C202" i="1"/>
  <c r="D202" i="1"/>
  <c r="F36" i="3"/>
  <c r="D46" i="3"/>
  <c r="C46" i="3"/>
  <c r="E46" i="3"/>
  <c r="E730" i="1"/>
  <c r="C730" i="1"/>
  <c r="D730" i="1"/>
  <c r="D466" i="1"/>
  <c r="C466" i="1"/>
  <c r="E466" i="1"/>
  <c r="D223" i="1"/>
  <c r="C223" i="1"/>
  <c r="E223" i="1"/>
  <c r="D454" i="1"/>
  <c r="C454" i="1"/>
  <c r="E454" i="1"/>
  <c r="D144" i="1"/>
  <c r="C144" i="1"/>
  <c r="E144" i="1"/>
  <c r="B5" i="2"/>
  <c r="G5" i="2"/>
  <c r="L5" i="2"/>
  <c r="F5" i="2"/>
  <c r="E231" i="1"/>
  <c r="C231" i="1"/>
  <c r="D231" i="1"/>
  <c r="D155" i="1"/>
  <c r="C155" i="1"/>
  <c r="E155" i="1"/>
  <c r="E382" i="1"/>
  <c r="C382" i="1"/>
  <c r="D382" i="1"/>
  <c r="E48" i="1"/>
  <c r="C48" i="1"/>
  <c r="D48" i="1"/>
  <c r="E400" i="1"/>
  <c r="C400" i="1"/>
  <c r="D400" i="1"/>
  <c r="D133" i="1"/>
  <c r="C133" i="1"/>
  <c r="E133" i="1"/>
  <c r="E359" i="1"/>
  <c r="C359" i="1"/>
  <c r="D359" i="1"/>
  <c r="E385" i="1"/>
  <c r="C385" i="1"/>
  <c r="D385" i="1"/>
  <c r="E414" i="1"/>
  <c r="C414" i="1"/>
  <c r="D414" i="1"/>
  <c r="E652" i="1"/>
  <c r="C652" i="1"/>
  <c r="D652" i="1"/>
  <c r="D781" i="1"/>
  <c r="C781" i="1"/>
  <c r="E781" i="1"/>
  <c r="E210" i="1"/>
  <c r="C210" i="1"/>
  <c r="D210" i="1"/>
  <c r="D33" i="3"/>
  <c r="C33" i="3"/>
  <c r="E33" i="3"/>
  <c r="E34" i="3"/>
  <c r="C34" i="3"/>
  <c r="D34" i="3"/>
  <c r="E463" i="1"/>
  <c r="C463" i="1"/>
  <c r="D463" i="1"/>
  <c r="D245" i="1"/>
  <c r="C245" i="1"/>
  <c r="E245" i="1"/>
  <c r="E411" i="1"/>
  <c r="C411" i="1"/>
  <c r="D411" i="1"/>
  <c r="E111" i="1"/>
  <c r="C111" i="1"/>
  <c r="D111" i="1"/>
  <c r="H7" i="3"/>
  <c r="I7" i="3"/>
  <c r="J7" i="3"/>
  <c r="K7" i="3"/>
  <c r="K15" i="3"/>
  <c r="J15" i="3"/>
  <c r="H15" i="3"/>
  <c r="I15" i="3"/>
  <c r="F23" i="3"/>
  <c r="I23" i="3"/>
  <c r="J23" i="3"/>
  <c r="K23" i="3"/>
  <c r="G23" i="3"/>
  <c r="L23" i="3"/>
  <c r="B23" i="3"/>
  <c r="H23" i="3"/>
  <c r="H31" i="3"/>
  <c r="K31" i="3"/>
  <c r="I31" i="3"/>
  <c r="G31" i="3"/>
  <c r="L31" i="3"/>
  <c r="B31" i="3"/>
  <c r="J31" i="3"/>
  <c r="I32" i="3"/>
  <c r="J32" i="3"/>
  <c r="K32" i="3"/>
  <c r="H32" i="3"/>
  <c r="I33" i="3"/>
  <c r="J33" i="3"/>
  <c r="H33" i="3"/>
  <c r="K33" i="3"/>
  <c r="E145" i="1"/>
  <c r="C145" i="1"/>
  <c r="D145" i="1"/>
  <c r="D453" i="1"/>
  <c r="C453" i="1"/>
  <c r="E453" i="1"/>
  <c r="F34" i="3"/>
  <c r="K34" i="3"/>
  <c r="H34" i="3"/>
  <c r="I34" i="3"/>
  <c r="G34" i="3"/>
  <c r="L34" i="3"/>
  <c r="B34" i="3"/>
  <c r="J34" i="3"/>
  <c r="E358" i="1"/>
  <c r="C358" i="1"/>
  <c r="D358" i="1"/>
  <c r="D640" i="1"/>
  <c r="C640" i="1"/>
  <c r="E640" i="1"/>
  <c r="D450" i="1"/>
  <c r="C450" i="1"/>
  <c r="E450" i="1"/>
  <c r="E427" i="1"/>
  <c r="C427" i="1"/>
  <c r="D427" i="1"/>
  <c r="E550" i="1"/>
  <c r="C550" i="1"/>
  <c r="D550" i="1"/>
  <c r="D412" i="1"/>
  <c r="C412" i="1"/>
  <c r="E412" i="1"/>
  <c r="D782" i="1"/>
  <c r="C782" i="1"/>
  <c r="E782" i="1"/>
  <c r="E222" i="1"/>
  <c r="C222" i="1"/>
  <c r="D222" i="1"/>
  <c r="D45" i="1"/>
  <c r="C45" i="1"/>
  <c r="E45" i="1"/>
  <c r="E425" i="1"/>
  <c r="C425" i="1"/>
  <c r="D425" i="1"/>
  <c r="E91" i="1"/>
  <c r="C91" i="1"/>
  <c r="D91" i="1"/>
  <c r="D341" i="1"/>
  <c r="C341" i="1"/>
  <c r="E341" i="1"/>
  <c r="E694" i="1"/>
  <c r="C694" i="1"/>
  <c r="D694" i="1"/>
  <c r="T65" i="2"/>
  <c r="R65" i="2"/>
  <c r="T171" i="2"/>
  <c r="R171" i="2"/>
  <c r="B232" i="2"/>
  <c r="G232" i="2"/>
  <c r="L232" i="2"/>
  <c r="F232" i="2"/>
  <c r="F65" i="3"/>
  <c r="D44" i="1"/>
  <c r="C44" i="1"/>
  <c r="E44" i="1"/>
  <c r="D791" i="1"/>
  <c r="C791" i="1"/>
  <c r="E791" i="1"/>
  <c r="B157" i="2"/>
  <c r="G157" i="2"/>
  <c r="L157" i="2"/>
  <c r="F157" i="2"/>
  <c r="E47" i="3"/>
  <c r="C47" i="3"/>
  <c r="D47" i="3"/>
  <c r="E84" i="3"/>
  <c r="C84" i="3"/>
  <c r="D84" i="3"/>
  <c r="E192" i="1"/>
  <c r="C192" i="1"/>
  <c r="D192" i="1"/>
  <c r="D494" i="1"/>
  <c r="C494" i="1"/>
  <c r="E494" i="1"/>
  <c r="E165" i="1"/>
  <c r="C165" i="1"/>
  <c r="D165" i="1"/>
  <c r="E38" i="3"/>
  <c r="C38" i="3"/>
  <c r="D38" i="3"/>
  <c r="E80" i="1"/>
  <c r="C80" i="1"/>
  <c r="D80" i="1"/>
  <c r="E35" i="3"/>
  <c r="C35" i="3"/>
  <c r="D35" i="3"/>
  <c r="K35" i="3"/>
  <c r="H35" i="3"/>
  <c r="I35" i="3"/>
  <c r="J35" i="3"/>
  <c r="J36" i="3"/>
  <c r="H36" i="3"/>
  <c r="K36" i="3"/>
  <c r="G36" i="3"/>
  <c r="L36" i="3"/>
  <c r="B36" i="3"/>
  <c r="I36" i="3"/>
  <c r="H37" i="3"/>
  <c r="I37" i="3"/>
  <c r="K37" i="3"/>
  <c r="J37" i="3"/>
  <c r="J38" i="3"/>
  <c r="I38" i="3"/>
  <c r="K38" i="3"/>
  <c r="H38" i="3"/>
  <c r="J46" i="3"/>
  <c r="K46" i="3"/>
  <c r="H46" i="3"/>
  <c r="I46" i="3"/>
  <c r="E102" i="1"/>
  <c r="C102" i="1"/>
  <c r="D102" i="1"/>
  <c r="H47" i="3"/>
  <c r="J47" i="3"/>
  <c r="K47" i="3"/>
  <c r="G47" i="3"/>
  <c r="L47" i="3"/>
  <c r="B47" i="3"/>
  <c r="I47" i="3"/>
  <c r="E48" i="3"/>
  <c r="C48" i="3"/>
  <c r="D48" i="3"/>
  <c r="F48" i="3"/>
  <c r="K48" i="3"/>
  <c r="H48" i="3"/>
  <c r="I48" i="3"/>
  <c r="G48" i="3"/>
  <c r="L48" i="3"/>
  <c r="B48" i="3"/>
  <c r="J48" i="3"/>
  <c r="J56" i="3"/>
  <c r="H56" i="3"/>
  <c r="I56" i="3"/>
  <c r="K56" i="3"/>
  <c r="K64" i="3"/>
  <c r="I64" i="3"/>
  <c r="J64" i="3"/>
  <c r="H64" i="3"/>
  <c r="F74" i="3"/>
  <c r="F85" i="3"/>
  <c r="D802" i="1"/>
  <c r="C802" i="1"/>
  <c r="E802" i="1"/>
  <c r="D35" i="1"/>
  <c r="C35" i="1"/>
  <c r="E35" i="1"/>
  <c r="E777" i="1"/>
  <c r="C777" i="1"/>
  <c r="D777" i="1"/>
  <c r="E56" i="1"/>
  <c r="C56" i="1"/>
  <c r="D56" i="1"/>
  <c r="E47" i="2"/>
  <c r="C47" i="2"/>
  <c r="D47" i="2"/>
  <c r="D15" i="1"/>
  <c r="C15" i="1"/>
  <c r="E15" i="1"/>
  <c r="E423" i="1"/>
  <c r="C423" i="1"/>
  <c r="D423" i="1"/>
  <c r="E180" i="2"/>
  <c r="C180" i="2"/>
  <c r="D180" i="2"/>
  <c r="Q171" i="2"/>
  <c r="S171" i="2"/>
  <c r="E66" i="3"/>
  <c r="C66" i="3"/>
  <c r="D66" i="3"/>
  <c r="E90" i="1"/>
  <c r="C90" i="1"/>
  <c r="D90" i="1"/>
  <c r="D396" i="1"/>
  <c r="C396" i="1"/>
  <c r="E396" i="1"/>
  <c r="E65" i="3"/>
  <c r="C65" i="3"/>
  <c r="D65" i="3"/>
  <c r="K65" i="3"/>
  <c r="J65" i="3"/>
  <c r="H65" i="3"/>
  <c r="G65" i="3"/>
  <c r="L65" i="3"/>
  <c r="B65" i="3"/>
  <c r="I65" i="3"/>
  <c r="J66" i="3"/>
  <c r="K66" i="3"/>
  <c r="H66" i="3"/>
  <c r="I66" i="3"/>
  <c r="I74" i="3"/>
  <c r="H74" i="3"/>
  <c r="J74" i="3"/>
  <c r="G74" i="3"/>
  <c r="L74" i="3"/>
  <c r="B74" i="3"/>
  <c r="K74" i="3"/>
  <c r="K82" i="3"/>
  <c r="H82" i="3"/>
  <c r="J82" i="3"/>
  <c r="I82" i="3"/>
  <c r="F83" i="3"/>
  <c r="H83" i="3"/>
  <c r="K83" i="3"/>
  <c r="J83" i="3"/>
  <c r="G83" i="3"/>
  <c r="L83" i="3"/>
  <c r="B83" i="3"/>
  <c r="I83" i="3"/>
  <c r="K84" i="3"/>
  <c r="H84" i="3"/>
  <c r="J84" i="3"/>
  <c r="I84" i="3"/>
  <c r="E85" i="3"/>
  <c r="C85" i="3"/>
  <c r="D85" i="3"/>
  <c r="J85" i="3"/>
  <c r="K85" i="3"/>
  <c r="H85" i="3"/>
  <c r="G85" i="3"/>
  <c r="L85" i="3"/>
  <c r="B85" i="3"/>
  <c r="I85" i="3"/>
  <c r="I86" i="3"/>
  <c r="J86" i="3"/>
  <c r="H86" i="3"/>
  <c r="K86" i="3"/>
  <c r="I87" i="3"/>
  <c r="J87" i="3"/>
  <c r="K87" i="3"/>
  <c r="H87" i="3"/>
  <c r="D95" i="3"/>
  <c r="C95" i="3"/>
  <c r="E95" i="3"/>
  <c r="H95" i="3"/>
  <c r="K95" i="3"/>
  <c r="I95" i="3"/>
  <c r="G95" i="3"/>
  <c r="L95" i="3"/>
  <c r="B95" i="3"/>
  <c r="J95" i="3"/>
  <c r="E779" i="1"/>
  <c r="C779" i="1"/>
  <c r="D779" i="1"/>
  <c r="E464" i="1"/>
  <c r="C464" i="1"/>
  <c r="D464" i="1"/>
  <c r="E26" i="1"/>
  <c r="C26" i="1"/>
  <c r="D26" i="1"/>
  <c r="B46" i="3"/>
  <c r="G46" i="3"/>
  <c r="L46" i="3"/>
  <c r="F46" i="3"/>
  <c r="E142" i="1"/>
  <c r="C142" i="1"/>
  <c r="D142" i="1"/>
  <c r="E586" i="1"/>
  <c r="C586" i="1"/>
  <c r="D586" i="1"/>
  <c r="E763" i="1"/>
  <c r="C763" i="1"/>
  <c r="D763" i="1"/>
  <c r="E156" i="1"/>
  <c r="C156" i="1"/>
  <c r="D156" i="1"/>
  <c r="E113" i="1"/>
  <c r="C113" i="1"/>
  <c r="D113" i="1"/>
  <c r="E439" i="1"/>
  <c r="C439" i="1"/>
  <c r="D439" i="1"/>
  <c r="D804" i="1"/>
  <c r="C804" i="1"/>
  <c r="E804" i="1"/>
  <c r="E97" i="3"/>
  <c r="C97" i="3"/>
  <c r="D97" i="3"/>
  <c r="E641" i="1"/>
  <c r="C641" i="1"/>
  <c r="D641" i="1"/>
  <c r="D514" i="1"/>
  <c r="C514" i="1"/>
  <c r="E514" i="1"/>
  <c r="D397" i="1"/>
  <c r="C397" i="1"/>
  <c r="E397" i="1"/>
  <c r="E64" i="3"/>
  <c r="C64" i="3"/>
  <c r="D64" i="3"/>
  <c r="D56" i="3"/>
  <c r="C56" i="3"/>
  <c r="E56" i="3"/>
  <c r="E58" i="1"/>
  <c r="C58" i="1"/>
  <c r="D58" i="1"/>
  <c r="D134" i="1"/>
  <c r="C134" i="1"/>
  <c r="E134" i="1"/>
  <c r="D399" i="1"/>
  <c r="C399" i="1"/>
  <c r="E399" i="1"/>
  <c r="D452" i="1"/>
  <c r="C452" i="1"/>
  <c r="E452" i="1"/>
  <c r="E503" i="1"/>
  <c r="C503" i="1"/>
  <c r="D503" i="1"/>
  <c r="D67" i="1"/>
  <c r="C67" i="1"/>
  <c r="E67" i="1"/>
  <c r="E7" i="3"/>
  <c r="C7" i="3"/>
  <c r="D7" i="3"/>
  <c r="E395" i="1"/>
  <c r="C395" i="1"/>
  <c r="D395" i="1"/>
  <c r="D424" i="1"/>
  <c r="C424" i="1"/>
  <c r="E424" i="1"/>
  <c r="D614" i="1"/>
  <c r="C614" i="1"/>
  <c r="E614" i="1"/>
  <c r="D64" i="2"/>
  <c r="C64" i="2"/>
  <c r="E64" i="2"/>
  <c r="E386" i="1"/>
  <c r="C386" i="1"/>
  <c r="D386" i="1"/>
  <c r="E523" i="1"/>
  <c r="C523" i="1"/>
  <c r="D523" i="1"/>
  <c r="D381" i="1"/>
  <c r="C381" i="1"/>
  <c r="E381" i="1"/>
  <c r="D316" i="1"/>
  <c r="C316" i="1"/>
  <c r="E316" i="1"/>
  <c r="D513" i="1"/>
  <c r="C513" i="1"/>
  <c r="E513" i="1"/>
  <c r="B87" i="3"/>
  <c r="G87" i="3"/>
  <c r="L87" i="3"/>
  <c r="F87" i="3"/>
  <c r="D436" i="1"/>
  <c r="C436" i="1"/>
  <c r="E436" i="1"/>
  <c r="E525" i="1"/>
  <c r="C525" i="1"/>
  <c r="D525" i="1"/>
  <c r="E87" i="3"/>
  <c r="C87" i="3"/>
  <c r="D87" i="3"/>
  <c r="D118" i="2"/>
  <c r="C118" i="2"/>
  <c r="E118" i="2"/>
  <c r="E379" i="1"/>
  <c r="C379" i="1"/>
  <c r="D379" i="1"/>
  <c r="D273" i="1"/>
  <c r="C273" i="1"/>
  <c r="E273" i="1"/>
  <c r="D440" i="1"/>
  <c r="C440" i="1"/>
  <c r="E440" i="1"/>
  <c r="D122" i="1"/>
  <c r="C122" i="1"/>
  <c r="E122" i="1"/>
  <c r="E686" i="1"/>
  <c r="C686" i="1"/>
  <c r="D686" i="1"/>
  <c r="D243" i="1"/>
  <c r="C243" i="1"/>
  <c r="E243" i="1"/>
  <c r="E308" i="1"/>
  <c r="C308" i="1"/>
  <c r="D308" i="1"/>
  <c r="D92" i="1"/>
  <c r="C92" i="1"/>
  <c r="E92" i="1"/>
  <c r="E86" i="3"/>
  <c r="C86" i="3"/>
  <c r="D86" i="3"/>
  <c r="D31" i="3"/>
  <c r="C31" i="3"/>
  <c r="E31" i="3"/>
  <c r="E79" i="1"/>
  <c r="C79" i="1"/>
  <c r="D79" i="1"/>
  <c r="D15" i="3"/>
  <c r="C15" i="3"/>
  <c r="E15" i="3"/>
  <c r="D74" i="3"/>
  <c r="C74" i="3"/>
  <c r="E74" i="3"/>
  <c r="B82" i="2"/>
  <c r="G82" i="2"/>
  <c r="L82" i="2"/>
  <c r="F82" i="2"/>
  <c r="E413" i="1"/>
  <c r="C413" i="1"/>
  <c r="D413" i="1"/>
  <c r="E812" i="1"/>
  <c r="C812" i="1"/>
  <c r="D812" i="1"/>
  <c r="D151" i="2"/>
  <c r="C151" i="2"/>
  <c r="E151" i="2"/>
  <c r="E272" i="1"/>
  <c r="C272" i="1"/>
  <c r="D272" i="1"/>
  <c r="E357" i="1"/>
  <c r="C357" i="1"/>
  <c r="D357" i="1"/>
  <c r="D526" i="1"/>
  <c r="C526" i="1"/>
  <c r="E526" i="1"/>
  <c r="E24" i="1"/>
  <c r="C24" i="1"/>
  <c r="D24" i="1"/>
  <c r="D25" i="1"/>
  <c r="C25" i="1"/>
  <c r="E25" i="1"/>
  <c r="K293" i="2"/>
  <c r="J293" i="2"/>
  <c r="I293" i="2"/>
  <c r="H293" i="2"/>
  <c r="I150" i="2"/>
  <c r="H150" i="2"/>
  <c r="J150" i="2"/>
  <c r="K150" i="2"/>
  <c r="F293" i="2"/>
  <c r="G150" i="2"/>
  <c r="L150" i="2"/>
  <c r="B150" i="2"/>
  <c r="G293" i="2"/>
  <c r="L293" i="2"/>
  <c r="B335" i="2"/>
  <c r="G335" i="2"/>
  <c r="L335" i="2"/>
  <c r="F335" i="2"/>
  <c r="B159" i="2"/>
  <c r="G159" i="2"/>
  <c r="L159" i="2"/>
  <c r="F159" i="2"/>
  <c r="T56" i="3"/>
  <c r="Q65" i="2"/>
  <c r="S65" i="2"/>
  <c r="S169" i="2"/>
  <c r="B63" i="2"/>
  <c r="G63" i="2"/>
  <c r="L63" i="2"/>
  <c r="F63" i="2"/>
  <c r="B37" i="3"/>
  <c r="G37" i="3"/>
  <c r="L37" i="3"/>
  <c r="F37" i="3"/>
  <c r="T170" i="2"/>
  <c r="R170" i="2"/>
  <c r="S155" i="2"/>
  <c r="T134" i="2"/>
  <c r="R134" i="2"/>
  <c r="T15" i="3"/>
  <c r="T108" i="2"/>
  <c r="R108" i="2"/>
  <c r="T73" i="2"/>
  <c r="R73" i="2"/>
  <c r="T39" i="2"/>
  <c r="R39" i="2"/>
  <c r="T64" i="3"/>
  <c r="T38" i="3"/>
  <c r="B91" i="2"/>
  <c r="G91" i="2"/>
  <c r="L91" i="2"/>
  <c r="F91" i="2"/>
  <c r="T5" i="2"/>
  <c r="R5" i="2"/>
  <c r="S116" i="2"/>
  <c r="S23" i="2"/>
  <c r="T6" i="2"/>
  <c r="R6" i="2"/>
  <c r="S168" i="2"/>
  <c r="B66" i="3"/>
  <c r="G66" i="3"/>
  <c r="L66" i="3"/>
  <c r="F66" i="3"/>
  <c r="B82" i="3"/>
  <c r="G82" i="3"/>
  <c r="L82" i="3"/>
  <c r="F82" i="3"/>
  <c r="Q169" i="2"/>
  <c r="R169" i="2"/>
  <c r="T169" i="2"/>
  <c r="B134" i="2"/>
  <c r="G134" i="2"/>
  <c r="L134" i="2"/>
  <c r="F134" i="2"/>
  <c r="Q23" i="2"/>
  <c r="R23" i="2"/>
  <c r="T23" i="2"/>
  <c r="S142" i="2"/>
  <c r="T84" i="3"/>
  <c r="T87" i="3"/>
  <c r="S47" i="2"/>
  <c r="T33" i="3"/>
  <c r="S335" i="2"/>
  <c r="Q168" i="2"/>
  <c r="R168" i="2"/>
  <c r="T168" i="2"/>
  <c r="D234" i="1"/>
  <c r="C234" i="1"/>
  <c r="E234" i="1"/>
  <c r="E281" i="1"/>
  <c r="C281" i="1"/>
  <c r="D281" i="1"/>
  <c r="D264" i="1"/>
  <c r="C264" i="1"/>
  <c r="E264" i="1"/>
  <c r="D23" i="3"/>
  <c r="C23" i="3"/>
  <c r="E23" i="3"/>
  <c r="D55" i="2"/>
  <c r="C55" i="2"/>
  <c r="E55" i="2"/>
  <c r="B35" i="3"/>
  <c r="G35" i="3"/>
  <c r="L35" i="3"/>
  <c r="F35" i="3"/>
  <c r="Q170" i="2"/>
  <c r="S170" i="2"/>
  <c r="T91" i="2"/>
  <c r="R91" i="2"/>
  <c r="E622" i="1"/>
  <c r="C622" i="1"/>
  <c r="D622" i="1"/>
  <c r="B38" i="3"/>
  <c r="G38" i="3"/>
  <c r="L38" i="3"/>
  <c r="F38" i="3"/>
  <c r="T48" i="3"/>
  <c r="D69" i="1"/>
  <c r="C69" i="1"/>
  <c r="E69" i="1"/>
  <c r="B84" i="3"/>
  <c r="G84" i="3"/>
  <c r="L84" i="3"/>
  <c r="F84" i="3"/>
  <c r="E790" i="1"/>
  <c r="C790" i="1"/>
  <c r="D790" i="1"/>
  <c r="D844" i="1"/>
  <c r="C844" i="1"/>
  <c r="E844" i="1"/>
  <c r="B7" i="3"/>
  <c r="G7" i="3"/>
  <c r="L7" i="3"/>
  <c r="F7" i="3"/>
  <c r="T36" i="3"/>
  <c r="B86" i="3"/>
  <c r="G86" i="3"/>
  <c r="L86" i="3"/>
  <c r="F86" i="3"/>
  <c r="S157" i="2"/>
  <c r="S151" i="2"/>
  <c r="T96" i="3"/>
  <c r="Q142" i="2"/>
  <c r="R142" i="2"/>
  <c r="T142" i="2"/>
  <c r="T47" i="3"/>
  <c r="S22" i="2"/>
  <c r="T31" i="2"/>
  <c r="R31" i="2"/>
  <c r="Q47" i="2"/>
  <c r="R47" i="2"/>
  <c r="T47" i="2"/>
  <c r="S90" i="2"/>
  <c r="T126" i="2"/>
  <c r="R126" i="2"/>
  <c r="T35" i="3"/>
  <c r="Q335" i="2"/>
  <c r="R335" i="2"/>
  <c r="T335" i="2"/>
  <c r="S117" i="2"/>
  <c r="Q155" i="2"/>
  <c r="R155" i="2"/>
  <c r="T155" i="2"/>
  <c r="B32" i="3"/>
  <c r="G32" i="3"/>
  <c r="L32" i="3"/>
  <c r="F32" i="3"/>
  <c r="T55" i="2"/>
  <c r="R55" i="2"/>
  <c r="T97" i="3"/>
  <c r="T83" i="3"/>
  <c r="B39" i="2"/>
  <c r="G39" i="2"/>
  <c r="L39" i="2"/>
  <c r="F39" i="2"/>
  <c r="Q31" i="2"/>
  <c r="S31" i="2"/>
  <c r="Q126" i="2"/>
  <c r="S126" i="2"/>
  <c r="Q116" i="2"/>
  <c r="R116" i="2"/>
  <c r="T116" i="2"/>
  <c r="D235" i="1"/>
  <c r="C235" i="1"/>
  <c r="E235" i="1"/>
  <c r="D475" i="1"/>
  <c r="C475" i="1"/>
  <c r="E475" i="1"/>
  <c r="E171" i="2"/>
  <c r="C171" i="2"/>
  <c r="D171" i="2"/>
  <c r="E367" i="1"/>
  <c r="C367" i="1"/>
  <c r="D367" i="1"/>
  <c r="E46" i="1"/>
  <c r="C46" i="1"/>
  <c r="D46" i="1"/>
  <c r="E255" i="1"/>
  <c r="C255" i="1"/>
  <c r="D255" i="1"/>
  <c r="E164" i="1"/>
  <c r="C164" i="1"/>
  <c r="D164" i="1"/>
  <c r="E190" i="1"/>
  <c r="C190" i="1"/>
  <c r="D190" i="1"/>
  <c r="D233" i="1"/>
  <c r="C233" i="1"/>
  <c r="E233" i="1"/>
  <c r="E299" i="1"/>
  <c r="C299" i="1"/>
  <c r="D299" i="1"/>
  <c r="E380" i="1"/>
  <c r="C380" i="1"/>
  <c r="D380" i="1"/>
  <c r="D14" i="1"/>
  <c r="C14" i="1"/>
  <c r="E14" i="1"/>
  <c r="E449" i="1"/>
  <c r="C449" i="1"/>
  <c r="D449" i="1"/>
  <c r="D263" i="1"/>
  <c r="C263" i="1"/>
  <c r="E263" i="1"/>
  <c r="E108" i="2"/>
  <c r="C108" i="2"/>
  <c r="D108" i="2"/>
  <c r="D103" i="1"/>
  <c r="C103" i="1"/>
  <c r="E103" i="1"/>
  <c r="E182" i="1"/>
  <c r="C182" i="1"/>
  <c r="D182" i="1"/>
  <c r="E253" i="1"/>
  <c r="C253" i="1"/>
  <c r="D253" i="1"/>
  <c r="B64" i="3"/>
  <c r="G64" i="3"/>
  <c r="L64" i="3"/>
  <c r="F64" i="3"/>
  <c r="Q63" i="2"/>
  <c r="S63" i="2"/>
  <c r="D123" i="1"/>
  <c r="C123" i="1"/>
  <c r="E123" i="1"/>
  <c r="Q91" i="2"/>
  <c r="S91" i="2"/>
  <c r="D415" i="1"/>
  <c r="C415" i="1"/>
  <c r="E415" i="1"/>
  <c r="E549" i="1"/>
  <c r="C549" i="1"/>
  <c r="D549" i="1"/>
  <c r="Q134" i="2"/>
  <c r="S134" i="2"/>
  <c r="E548" i="1"/>
  <c r="C548" i="1"/>
  <c r="D548" i="1"/>
  <c r="D82" i="3"/>
  <c r="C82" i="3"/>
  <c r="E82" i="3"/>
  <c r="D435" i="1"/>
  <c r="C435" i="1"/>
  <c r="E435" i="1"/>
  <c r="Q55" i="2"/>
  <c r="S55" i="2"/>
  <c r="D585" i="1"/>
  <c r="C585" i="1"/>
  <c r="E585" i="1"/>
  <c r="D711" i="1"/>
  <c r="C711" i="1"/>
  <c r="E711" i="1"/>
  <c r="E83" i="3"/>
  <c r="C83" i="3"/>
  <c r="D83" i="3"/>
  <c r="E297" i="1"/>
  <c r="C297" i="1"/>
  <c r="D297" i="1"/>
  <c r="E739" i="1"/>
  <c r="C739" i="1"/>
  <c r="D739" i="1"/>
  <c r="D232" i="1"/>
  <c r="C232" i="1"/>
  <c r="E232" i="1"/>
  <c r="Q5" i="2"/>
  <c r="S5" i="2"/>
  <c r="E536" i="1"/>
  <c r="C536" i="1"/>
  <c r="D536" i="1"/>
  <c r="D96" i="3"/>
  <c r="C96" i="3"/>
  <c r="E96" i="3"/>
  <c r="B15" i="3"/>
  <c r="G15" i="3"/>
  <c r="L15" i="3"/>
  <c r="F15" i="3"/>
  <c r="D191" i="1"/>
  <c r="C191" i="1"/>
  <c r="E191" i="1"/>
  <c r="E387" i="1"/>
  <c r="C387" i="1"/>
  <c r="D387" i="1"/>
  <c r="D37" i="3"/>
  <c r="C37" i="3"/>
  <c r="E37" i="3"/>
  <c r="E465" i="1"/>
  <c r="C465" i="1"/>
  <c r="D465" i="1"/>
  <c r="D193" i="1"/>
  <c r="C193" i="1"/>
  <c r="E193" i="1"/>
  <c r="D143" i="1"/>
  <c r="C143" i="1"/>
  <c r="E143" i="1"/>
  <c r="D132" i="1"/>
  <c r="C132" i="1"/>
  <c r="E132" i="1"/>
  <c r="E89" i="1"/>
  <c r="C89" i="1"/>
  <c r="D89" i="1"/>
  <c r="D36" i="3"/>
  <c r="C36" i="3"/>
  <c r="E36" i="3"/>
  <c r="B56" i="3"/>
  <c r="G56" i="3"/>
  <c r="L56" i="3"/>
  <c r="F56" i="3"/>
  <c r="B33" i="3"/>
  <c r="G33" i="3"/>
  <c r="L33" i="3"/>
  <c r="F33" i="3"/>
  <c r="Q157" i="2"/>
  <c r="R157" i="2"/>
  <c r="T157" i="2"/>
  <c r="Q151" i="2"/>
  <c r="R151" i="2"/>
  <c r="T151" i="2"/>
  <c r="Q108" i="2"/>
  <c r="S108" i="2"/>
  <c r="T7" i="3"/>
  <c r="T37" i="3"/>
  <c r="Q22" i="2"/>
  <c r="R22" i="2"/>
  <c r="T22" i="2"/>
  <c r="Q73" i="2"/>
  <c r="S73" i="2"/>
  <c r="Q6" i="2"/>
  <c r="S6" i="2"/>
  <c r="Q90" i="2"/>
  <c r="R90" i="2"/>
  <c r="T90" i="2"/>
  <c r="T34" i="3"/>
  <c r="Q39" i="2"/>
  <c r="S39" i="2"/>
  <c r="T85" i="3"/>
  <c r="Q117" i="2"/>
  <c r="R117" i="2"/>
  <c r="T117" i="2"/>
</calcChain>
</file>

<file path=xl/sharedStrings.xml><?xml version="1.0" encoding="utf-8"?>
<sst xmlns="http://schemas.openxmlformats.org/spreadsheetml/2006/main" count="2126" uniqueCount="341">
  <si>
    <t>Event:</t>
  </si>
  <si>
    <t>100mH VM</t>
  </si>
  <si>
    <t xml:space="preserve"> </t>
  </si>
  <si>
    <t>Position</t>
  </si>
  <si>
    <t>Bib</t>
  </si>
  <si>
    <t>Name</t>
  </si>
  <si>
    <t>Club</t>
  </si>
  <si>
    <t>Age</t>
  </si>
  <si>
    <t>Time</t>
  </si>
  <si>
    <t>15.9</t>
  </si>
  <si>
    <t>80mH U17W</t>
  </si>
  <si>
    <t>13.3</t>
  </si>
  <si>
    <t>14.5</t>
  </si>
  <si>
    <t>75mH U15G</t>
  </si>
  <si>
    <t>12.7</t>
  </si>
  <si>
    <t>13.7</t>
  </si>
  <si>
    <t>15.3</t>
  </si>
  <si>
    <t>18.4</t>
  </si>
  <si>
    <t>19.4</t>
  </si>
  <si>
    <t>70mH U13G</t>
  </si>
  <si>
    <t>12.9</t>
  </si>
  <si>
    <t>75m U11B H1</t>
  </si>
  <si>
    <t>11.9</t>
  </si>
  <si>
    <t>12.3</t>
  </si>
  <si>
    <t>12.6</t>
  </si>
  <si>
    <t>13.5</t>
  </si>
  <si>
    <t>14.2</t>
  </si>
  <si>
    <t>75m U11B H2</t>
  </si>
  <si>
    <t>12.8</t>
  </si>
  <si>
    <t>14.1</t>
  </si>
  <si>
    <t>75m U11G H1</t>
  </si>
  <si>
    <t>11.4</t>
  </si>
  <si>
    <t>11.8</t>
  </si>
  <si>
    <t>12.5</t>
  </si>
  <si>
    <t>75m U11G H2</t>
  </si>
  <si>
    <t>11.7</t>
  </si>
  <si>
    <t>12.0</t>
  </si>
  <si>
    <t>100m U13G H1</t>
  </si>
  <si>
    <t>14.0</t>
  </si>
  <si>
    <t>14.4</t>
  </si>
  <si>
    <t>15.4</t>
  </si>
  <si>
    <t>16.0</t>
  </si>
  <si>
    <t>100m U13G H2</t>
  </si>
  <si>
    <t>14.8</t>
  </si>
  <si>
    <t>16.2</t>
  </si>
  <si>
    <t>17.2</t>
  </si>
  <si>
    <t>17.4</t>
  </si>
  <si>
    <t>100m U15G H1</t>
  </si>
  <si>
    <t>14.7</t>
  </si>
  <si>
    <t>100m U15G H2</t>
  </si>
  <si>
    <t>100m U15B H1</t>
  </si>
  <si>
    <t>12.4</t>
  </si>
  <si>
    <t>100m U15B H2</t>
  </si>
  <si>
    <t>13.0</t>
  </si>
  <si>
    <t>13.1</t>
  </si>
  <si>
    <t>13.4</t>
  </si>
  <si>
    <t>100m U13B</t>
  </si>
  <si>
    <t>13.8</t>
  </si>
  <si>
    <t>100m U17W</t>
  </si>
  <si>
    <t>13.6</t>
  </si>
  <si>
    <t>100m U20W</t>
  </si>
  <si>
    <t>13.9</t>
  </si>
  <si>
    <t>100m SW</t>
  </si>
  <si>
    <t>13.2</t>
  </si>
  <si>
    <t>100m U17M</t>
  </si>
  <si>
    <t>11.5</t>
  </si>
  <si>
    <t>100m SM</t>
  </si>
  <si>
    <t>11.3</t>
  </si>
  <si>
    <t>11.6</t>
  </si>
  <si>
    <t>100m VM</t>
  </si>
  <si>
    <t>12.2</t>
  </si>
  <si>
    <t>800m U15B</t>
  </si>
  <si>
    <t>2.12.9</t>
  </si>
  <si>
    <t>2.23.6</t>
  </si>
  <si>
    <t>800m U15G</t>
  </si>
  <si>
    <t>2.14.9</t>
  </si>
  <si>
    <t>2.26.3</t>
  </si>
  <si>
    <t>2.31.2</t>
  </si>
  <si>
    <t>2.34.6</t>
  </si>
  <si>
    <t>2.54.8</t>
  </si>
  <si>
    <t>800m U13B</t>
  </si>
  <si>
    <t>2.26.0</t>
  </si>
  <si>
    <t>2.27.1</t>
  </si>
  <si>
    <t>2.41.6</t>
  </si>
  <si>
    <t>800m U13G</t>
  </si>
  <si>
    <t>2.48.1</t>
  </si>
  <si>
    <t>2.48.7</t>
  </si>
  <si>
    <t>2.52.9</t>
  </si>
  <si>
    <t>800m VM</t>
  </si>
  <si>
    <t>2.21.1</t>
  </si>
  <si>
    <t>3.02.6</t>
  </si>
  <si>
    <t>800m VW</t>
  </si>
  <si>
    <t>800m SW</t>
  </si>
  <si>
    <t>2.44.1</t>
  </si>
  <si>
    <t>800m U20M</t>
  </si>
  <si>
    <t>2.07.3</t>
  </si>
  <si>
    <t>800m U17M</t>
  </si>
  <si>
    <t>2.05.0</t>
  </si>
  <si>
    <t>2.12.1</t>
  </si>
  <si>
    <t>2.24.0</t>
  </si>
  <si>
    <t>800m U17W</t>
  </si>
  <si>
    <t>2.13.6</t>
  </si>
  <si>
    <t>2.29.9</t>
  </si>
  <si>
    <t>400m VM</t>
  </si>
  <si>
    <t>57.7</t>
  </si>
  <si>
    <t>400m SM</t>
  </si>
  <si>
    <t>DNF</t>
  </si>
  <si>
    <t>400m U20W</t>
  </si>
  <si>
    <t>64.8</t>
  </si>
  <si>
    <t>400m U17M</t>
  </si>
  <si>
    <t>54.7</t>
  </si>
  <si>
    <t>62.7</t>
  </si>
  <si>
    <t>300m U17W</t>
  </si>
  <si>
    <t>41.8</t>
  </si>
  <si>
    <t>300m U15G</t>
  </si>
  <si>
    <t>42.6</t>
  </si>
  <si>
    <t>47.2</t>
  </si>
  <si>
    <t>51.1</t>
  </si>
  <si>
    <t>300m U15B</t>
  </si>
  <si>
    <t>39.2</t>
  </si>
  <si>
    <t>39.4</t>
  </si>
  <si>
    <t>44.8</t>
  </si>
  <si>
    <t>45.5</t>
  </si>
  <si>
    <t>600m U11G</t>
  </si>
  <si>
    <t>1.51.3</t>
  </si>
  <si>
    <t>1.59.7</t>
  </si>
  <si>
    <t>2.01.4</t>
  </si>
  <si>
    <t>2.06.8</t>
  </si>
  <si>
    <t>2.09.2</t>
  </si>
  <si>
    <t>2.10.0</t>
  </si>
  <si>
    <t>2.19.2</t>
  </si>
  <si>
    <t>2.27.8</t>
  </si>
  <si>
    <t>2.35.7</t>
  </si>
  <si>
    <t>600m U11B</t>
  </si>
  <si>
    <t>2.01.5</t>
  </si>
  <si>
    <t>2.08.8</t>
  </si>
  <si>
    <t>2.12.8</t>
  </si>
  <si>
    <t>2.16.1</t>
  </si>
  <si>
    <t>2.23.5</t>
  </si>
  <si>
    <t>2.24.1</t>
  </si>
  <si>
    <t>100m U13G Final</t>
  </si>
  <si>
    <t>14.3</t>
  </si>
  <si>
    <t>14.9</t>
  </si>
  <si>
    <t>15.7</t>
  </si>
  <si>
    <t>16.5</t>
  </si>
  <si>
    <t>100m U15G Final</t>
  </si>
  <si>
    <t>100m U15B Final</t>
  </si>
  <si>
    <t>75m U11G Final</t>
  </si>
  <si>
    <t>11.0</t>
  </si>
  <si>
    <t>75m U11B Final</t>
  </si>
  <si>
    <t>12.1</t>
  </si>
  <si>
    <t>1500m S/C U15B</t>
  </si>
  <si>
    <t>4.58.4</t>
  </si>
  <si>
    <t>300m H VW</t>
  </si>
  <si>
    <t>56.7</t>
  </si>
  <si>
    <t>200m U13G H1</t>
  </si>
  <si>
    <t>30.2</t>
  </si>
  <si>
    <t>31.6</t>
  </si>
  <si>
    <t>31.8</t>
  </si>
  <si>
    <t>33.2</t>
  </si>
  <si>
    <t>200m U13G H2</t>
  </si>
  <si>
    <t>29.4</t>
  </si>
  <si>
    <t>32.2</t>
  </si>
  <si>
    <t>34.5</t>
  </si>
  <si>
    <t>150m U11B H1</t>
  </si>
  <si>
    <t>24.3</t>
  </si>
  <si>
    <t>24.9</t>
  </si>
  <si>
    <t>25.4</t>
  </si>
  <si>
    <t>26.1</t>
  </si>
  <si>
    <t>150m U11B H2</t>
  </si>
  <si>
    <t>24.6</t>
  </si>
  <si>
    <t>27.5</t>
  </si>
  <si>
    <t>29.8</t>
  </si>
  <si>
    <t>150m U11G H1</t>
  </si>
  <si>
    <t>22.7</t>
  </si>
  <si>
    <t>24.8</t>
  </si>
  <si>
    <t>26.0</t>
  </si>
  <si>
    <t>26.2</t>
  </si>
  <si>
    <t>150m U11G H2</t>
  </si>
  <si>
    <t>23.7</t>
  </si>
  <si>
    <t>29.0</t>
  </si>
  <si>
    <t>29.5</t>
  </si>
  <si>
    <t>150m U11G H3</t>
  </si>
  <si>
    <t>23.8</t>
  </si>
  <si>
    <t>27.4</t>
  </si>
  <si>
    <t>27.7</t>
  </si>
  <si>
    <t>1500m VW</t>
  </si>
  <si>
    <t>5.46.3</t>
  </si>
  <si>
    <t>1500m U20W</t>
  </si>
  <si>
    <t>5.12.0</t>
  </si>
  <si>
    <t>1500m U17M</t>
  </si>
  <si>
    <t>4.44.9</t>
  </si>
  <si>
    <t>4.55.5</t>
  </si>
  <si>
    <t>1500m U17W</t>
  </si>
  <si>
    <t>4.56.9</t>
  </si>
  <si>
    <t>4.58.7</t>
  </si>
  <si>
    <t>5.21.4</t>
  </si>
  <si>
    <t>5.25.1</t>
  </si>
  <si>
    <t>1500m U15G</t>
  </si>
  <si>
    <t>5.35.1</t>
  </si>
  <si>
    <t>1500m U15B</t>
  </si>
  <si>
    <t>4.59.0</t>
  </si>
  <si>
    <t>5.03.8</t>
  </si>
  <si>
    <t>1500 U13B</t>
  </si>
  <si>
    <t>5.03.5</t>
  </si>
  <si>
    <t>5.08.3</t>
  </si>
  <si>
    <t>1500m U13G</t>
  </si>
  <si>
    <t>5.52.7</t>
  </si>
  <si>
    <t>1500m U20M</t>
  </si>
  <si>
    <t>4.30.8</t>
  </si>
  <si>
    <t>5.01.2</t>
  </si>
  <si>
    <t>200m U13B</t>
  </si>
  <si>
    <t>30.0</t>
  </si>
  <si>
    <t>31.9</t>
  </si>
  <si>
    <t>200m U15G</t>
  </si>
  <si>
    <t>28.2</t>
  </si>
  <si>
    <t>28.9</t>
  </si>
  <si>
    <t>29.9</t>
  </si>
  <si>
    <t>200m U15B</t>
  </si>
  <si>
    <t>24.1</t>
  </si>
  <si>
    <t>26.5</t>
  </si>
  <si>
    <t>200m U17W</t>
  </si>
  <si>
    <t>25.1</t>
  </si>
  <si>
    <t>27.0</t>
  </si>
  <si>
    <t>27.9</t>
  </si>
  <si>
    <t>200m U20W</t>
  </si>
  <si>
    <t>200m SW</t>
  </si>
  <si>
    <t>200m U17M</t>
  </si>
  <si>
    <t>23.2</t>
  </si>
  <si>
    <t>25.5</t>
  </si>
  <si>
    <t>25.7</t>
  </si>
  <si>
    <t>200m SM</t>
  </si>
  <si>
    <t>22.6</t>
  </si>
  <si>
    <t>23.9</t>
  </si>
  <si>
    <t>200m U20m</t>
  </si>
  <si>
    <t>200m VM</t>
  </si>
  <si>
    <t>30.6</t>
  </si>
  <si>
    <t>3000m VW</t>
  </si>
  <si>
    <t>10.09.0</t>
  </si>
  <si>
    <t>3000m U17M</t>
  </si>
  <si>
    <t>10.14.4</t>
  </si>
  <si>
    <t>150m U11B Final</t>
  </si>
  <si>
    <t>23.4</t>
  </si>
  <si>
    <t>24.0</t>
  </si>
  <si>
    <t>24.2</t>
  </si>
  <si>
    <t>25.2</t>
  </si>
  <si>
    <t>25.3</t>
  </si>
  <si>
    <t>150m U11G Final</t>
  </si>
  <si>
    <t>22.1</t>
  </si>
  <si>
    <t>22.9</t>
  </si>
  <si>
    <t>23.0</t>
  </si>
  <si>
    <t>24.7</t>
  </si>
  <si>
    <t>200m U13G Final</t>
  </si>
  <si>
    <t>31.4</t>
  </si>
  <si>
    <t>32.3</t>
  </si>
  <si>
    <t>34.4</t>
  </si>
  <si>
    <t>4 x 100m Relay U11G</t>
  </si>
  <si>
    <t>63.8</t>
  </si>
  <si>
    <t>69.1</t>
  </si>
  <si>
    <t>72.1</t>
  </si>
  <si>
    <t>4x100m Relay U11B</t>
  </si>
  <si>
    <t>78.6</t>
  </si>
  <si>
    <t>4x100m Relay U15B</t>
  </si>
  <si>
    <t>51.0</t>
  </si>
  <si>
    <t>4x100m U13G</t>
  </si>
  <si>
    <t>56.5</t>
  </si>
  <si>
    <t>4x100m U13B</t>
  </si>
  <si>
    <t>64.0</t>
  </si>
  <si>
    <t>4x400m VM</t>
  </si>
  <si>
    <t>4.30.4</t>
  </si>
  <si>
    <t>Triple Jump U15G</t>
  </si>
  <si>
    <t>Enter Data In These Columns</t>
  </si>
  <si>
    <t>Distance</t>
  </si>
  <si>
    <t>U</t>
  </si>
  <si>
    <t>Q</t>
  </si>
  <si>
    <t>R</t>
  </si>
  <si>
    <t>S</t>
  </si>
  <si>
    <t>M</t>
  </si>
  <si>
    <t>Rank</t>
  </si>
  <si>
    <t>Trial 1</t>
  </si>
  <si>
    <t>Trial 2</t>
  </si>
  <si>
    <t>Trial 3</t>
  </si>
  <si>
    <t>Best 1</t>
  </si>
  <si>
    <t>Best 2</t>
  </si>
  <si>
    <t>Best 3</t>
  </si>
  <si>
    <t>Score</t>
  </si>
  <si>
    <t>Triple Jump U15B</t>
  </si>
  <si>
    <t>Triple Jump U17W</t>
  </si>
  <si>
    <t>Triple Jump V40M</t>
  </si>
  <si>
    <t>Hammer U15B</t>
  </si>
  <si>
    <t>Hammer U15G</t>
  </si>
  <si>
    <t>Hammer U17W</t>
  </si>
  <si>
    <t>Hammer U20W</t>
  </si>
  <si>
    <t>Hammer V40W</t>
  </si>
  <si>
    <t>Hammer V40M</t>
  </si>
  <si>
    <t>Discus U15G</t>
  </si>
  <si>
    <t>Discus U15B</t>
  </si>
  <si>
    <t>Discus U17W</t>
  </si>
  <si>
    <t>Discus U20W</t>
  </si>
  <si>
    <t>Discus SW</t>
  </si>
  <si>
    <t>Discus VW</t>
  </si>
  <si>
    <t>Discus VM</t>
  </si>
  <si>
    <t>Long Jump U11G</t>
  </si>
  <si>
    <t>Long Jump U11B</t>
  </si>
  <si>
    <t>Javelin U13G</t>
  </si>
  <si>
    <t>Javelin U15G</t>
  </si>
  <si>
    <t>Javelin U17W</t>
  </si>
  <si>
    <t>Javelin SW</t>
  </si>
  <si>
    <t>Long Jump U13G</t>
  </si>
  <si>
    <t>Long Jump U13B</t>
  </si>
  <si>
    <t>Long Jump U15B</t>
  </si>
  <si>
    <t>Long Jump U17M</t>
  </si>
  <si>
    <t>Long Jump U20M</t>
  </si>
  <si>
    <t>Long Jump VM</t>
  </si>
  <si>
    <t>Shot U13G</t>
  </si>
  <si>
    <t>Shot U15G</t>
  </si>
  <si>
    <t>Shot U17W</t>
  </si>
  <si>
    <t>Shot U17M</t>
  </si>
  <si>
    <t>Shot U20W</t>
  </si>
  <si>
    <t>Shot SW</t>
  </si>
  <si>
    <t>Shot VM</t>
  </si>
  <si>
    <t>Long Jump U17W</t>
  </si>
  <si>
    <t>Long Jump U20W</t>
  </si>
  <si>
    <t>Long Jump U15G</t>
  </si>
  <si>
    <t>Javelin U13B</t>
  </si>
  <si>
    <t>Javelin U17M</t>
  </si>
  <si>
    <t>Javelin VM</t>
  </si>
  <si>
    <t>Pole Vault U13G</t>
  </si>
  <si>
    <t>Height</t>
  </si>
  <si>
    <t>Total Fails</t>
  </si>
  <si>
    <t>Fails at Ht</t>
  </si>
  <si>
    <t>Pole Vault U15G</t>
  </si>
  <si>
    <t>Pole Vault U20W</t>
  </si>
  <si>
    <t>High Jump U13G</t>
  </si>
  <si>
    <t>High Jump U13B</t>
  </si>
  <si>
    <t>High Jump U15B</t>
  </si>
  <si>
    <t>High Jump U17B</t>
  </si>
  <si>
    <t>High Jump VM</t>
  </si>
  <si>
    <t>High Jump U15G</t>
  </si>
  <si>
    <t>3=</t>
  </si>
  <si>
    <t>High Jump U17G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</si>
</sst>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b/>
      <i/>
      <sz val="12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0" borderId="0" xfId="0" applyNumberFormat="1"/>
    <xf numFmtId="0" fontId="1" fillId="0" borderId="0" xfId="0" applyFont="1"/>
    <xf numFmtId="49" fontId="1" fillId="0" borderId="0" xfId="0" applyNumberFormat="1" applyFont="1" applyAlignment="1">
      <alignment horizontal="right"/>
    </xf>
    <xf numFmtId="0" fontId="2" fillId="0" borderId="0" xfId="0" applyFont="1"/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 wrapText="1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1" fillId="2" borderId="0" xfId="0" applyFont="1" applyFill="1"/>
    <xf numFmtId="0" fontId="0" fillId="2" borderId="0" xfId="0" applyFill="1"/>
    <xf numFmtId="2" fontId="1" fillId="2" borderId="0" xfId="0" applyNumberFormat="1" applyFont="1" applyFill="1" applyAlignment="1">
      <alignment horizontal="right"/>
    </xf>
    <xf numFmtId="1" fontId="0" fillId="0" borderId="0" xfId="0" applyNumberFormat="1"/>
    <xf numFmtId="0" fontId="1" fillId="3" borderId="0" xfId="0" applyFont="1" applyFill="1"/>
    <xf numFmtId="2" fontId="1" fillId="3" borderId="0" xfId="0" applyNumberFormat="1" applyFont="1" applyFill="1"/>
    <xf numFmtId="2" fontId="0" fillId="3" borderId="0" xfId="0" applyNumberFormat="1" applyFill="1"/>
    <xf numFmtId="0" fontId="0" fillId="3" borderId="0" xfId="0" applyFill="1"/>
    <xf numFmtId="0" fontId="2" fillId="2" borderId="0" xfId="0" applyFont="1" applyFill="1"/>
    <xf numFmtId="2" fontId="0" fillId="2" borderId="0" xfId="0" applyNumberFormat="1" applyFill="1"/>
    <xf numFmtId="2" fontId="0" fillId="0" borderId="0" xfId="0" applyNumberFormat="1"/>
    <xf numFmtId="1" fontId="5" fillId="0" borderId="0" xfId="0" applyNumberFormat="1" applyFont="1"/>
    <xf numFmtId="0" fontId="5" fillId="0" borderId="0" xfId="0" applyFont="1"/>
    <xf numFmtId="0" fontId="6" fillId="0" borderId="0" xfId="0" applyFont="1"/>
    <xf numFmtId="2" fontId="6" fillId="0" borderId="0" xfId="0" applyNumberFormat="1" applyFont="1"/>
    <xf numFmtId="2" fontId="5" fillId="0" borderId="0" xfId="0" applyNumberFormat="1" applyFont="1"/>
    <xf numFmtId="0" fontId="3" fillId="2" borderId="0" xfId="0" applyFont="1" applyFill="1" applyAlignment="1">
      <alignment horizontal="center"/>
    </xf>
    <xf numFmtId="2" fontId="3" fillId="2" borderId="0" xfId="0" applyNumberFormat="1" applyFont="1" applyFill="1" applyAlignment="1">
      <alignment horizontal="center" wrapText="1"/>
    </xf>
    <xf numFmtId="0" fontId="0" fillId="2" borderId="0" xfId="0" applyFill="1" applyAlignment="1">
      <alignment horizontal="center"/>
    </xf>
    <xf numFmtId="2" fontId="0" fillId="2" borderId="0" xfId="0" applyNumberFormat="1" applyFill="1" applyAlignment="1">
      <alignment horizontal="center"/>
    </xf>
    <xf numFmtId="1" fontId="6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aren\Dropbox\CAClub\CAC%20events\Duchy%20Open\2024\Duchy%20Open%202024%20Results.xlsm" TargetMode="External"/><Relationship Id="rId1" Type="http://schemas.openxmlformats.org/officeDocument/2006/relationships/externalLinkPath" Target="Duchy%20Open%202024%20Result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ad_me"/>
      <sheetName val="Athletes"/>
      <sheetName val="Track"/>
      <sheetName val="Field (Distance)"/>
      <sheetName val="Field (Height)"/>
    </sheetNames>
    <sheetDataSet>
      <sheetData sheetId="0"/>
      <sheetData sheetId="1">
        <row r="1">
          <cell r="A1" t="str">
            <v>Bib</v>
          </cell>
          <cell r="B1" t="str">
            <v>Name</v>
          </cell>
          <cell r="C1" t="str">
            <v>Club</v>
          </cell>
          <cell r="D1" t="str">
            <v>M/F</v>
          </cell>
          <cell r="E1" t="str">
            <v>DOB</v>
          </cell>
          <cell r="F1" t="str">
            <v>Age Group</v>
          </cell>
        </row>
        <row r="2">
          <cell r="A2">
            <v>999</v>
          </cell>
          <cell r="B2" t="str">
            <v>Unknown Athlete</v>
          </cell>
          <cell r="C2"/>
          <cell r="D2" t="str">
            <v>M</v>
          </cell>
          <cell r="E2">
            <v>1</v>
          </cell>
          <cell r="F2" t="str">
            <v>V100M</v>
          </cell>
        </row>
        <row r="3">
          <cell r="A3">
            <v>999</v>
          </cell>
          <cell r="B3" t="str">
            <v>Unknown Athlete</v>
          </cell>
          <cell r="C3"/>
          <cell r="D3" t="str">
            <v>M</v>
          </cell>
          <cell r="E3">
            <v>22909</v>
          </cell>
          <cell r="F3" t="str">
            <v>V60M</v>
          </cell>
        </row>
        <row r="4">
          <cell r="A4">
            <v>1</v>
          </cell>
          <cell r="B4" t="str">
            <v>Abigail Pearson</v>
          </cell>
          <cell r="C4" t="str">
            <v>CAC</v>
          </cell>
          <cell r="D4" t="str">
            <v>f</v>
          </cell>
          <cell r="E4">
            <v>31984</v>
          </cell>
          <cell r="F4" t="str">
            <v>V35W</v>
          </cell>
        </row>
        <row r="5">
          <cell r="A5">
            <v>2</v>
          </cell>
          <cell r="B5" t="str">
            <v>Archie Williams</v>
          </cell>
          <cell r="C5" t="str">
            <v>CAC</v>
          </cell>
          <cell r="D5" t="str">
            <v>m</v>
          </cell>
          <cell r="E5">
            <v>41598</v>
          </cell>
          <cell r="F5" t="str">
            <v>U11B</v>
          </cell>
        </row>
        <row r="6">
          <cell r="A6">
            <v>3</v>
          </cell>
          <cell r="B6" t="str">
            <v>Ava Grace Sutton</v>
          </cell>
          <cell r="C6" t="str">
            <v>CAC</v>
          </cell>
          <cell r="D6" t="str">
            <v>f</v>
          </cell>
          <cell r="E6">
            <v>40179</v>
          </cell>
          <cell r="F6" t="str">
            <v>U15G</v>
          </cell>
        </row>
        <row r="7">
          <cell r="A7">
            <v>4</v>
          </cell>
          <cell r="B7" t="str">
            <v>Ben Robinson</v>
          </cell>
          <cell r="C7" t="str">
            <v>CAC</v>
          </cell>
          <cell r="D7" t="str">
            <v>m</v>
          </cell>
          <cell r="E7">
            <v>40997</v>
          </cell>
          <cell r="F7" t="str">
            <v>U13B</v>
          </cell>
        </row>
        <row r="8">
          <cell r="A8">
            <v>5</v>
          </cell>
          <cell r="B8" t="str">
            <v>Bo Rosie Salmon</v>
          </cell>
          <cell r="C8" t="str">
            <v>CAC</v>
          </cell>
          <cell r="D8" t="str">
            <v>f</v>
          </cell>
          <cell r="E8">
            <v>41040</v>
          </cell>
          <cell r="F8" t="str">
            <v>U13G</v>
          </cell>
        </row>
        <row r="9">
          <cell r="A9">
            <v>6</v>
          </cell>
          <cell r="B9" t="str">
            <v>Brennan Elliott-O'Leary</v>
          </cell>
          <cell r="C9" t="str">
            <v>CAC</v>
          </cell>
          <cell r="D9" t="str">
            <v>m</v>
          </cell>
          <cell r="E9">
            <v>40073</v>
          </cell>
          <cell r="F9" t="str">
            <v>U15B</v>
          </cell>
        </row>
        <row r="10">
          <cell r="A10">
            <v>7</v>
          </cell>
          <cell r="B10" t="str">
            <v>Cara Ruby Ellis</v>
          </cell>
          <cell r="C10" t="str">
            <v>CAC</v>
          </cell>
          <cell r="D10" t="str">
            <v>f</v>
          </cell>
          <cell r="E10">
            <v>39657</v>
          </cell>
          <cell r="F10" t="str">
            <v>U17W</v>
          </cell>
        </row>
        <row r="11">
          <cell r="A11">
            <v>8</v>
          </cell>
          <cell r="B11" t="str">
            <v>Elliot Smith</v>
          </cell>
          <cell r="C11" t="str">
            <v>CAC</v>
          </cell>
          <cell r="D11" t="str">
            <v>m</v>
          </cell>
          <cell r="E11">
            <v>41098</v>
          </cell>
          <cell r="F11" t="str">
            <v>U13B</v>
          </cell>
        </row>
        <row r="12">
          <cell r="A12">
            <v>9</v>
          </cell>
          <cell r="B12" t="str">
            <v>Elodie Mae Partington-Nash</v>
          </cell>
          <cell r="C12" t="str">
            <v>CAC</v>
          </cell>
          <cell r="D12" t="str">
            <v>f</v>
          </cell>
          <cell r="E12">
            <v>39868</v>
          </cell>
          <cell r="F12" t="str">
            <v>U17W</v>
          </cell>
        </row>
        <row r="13">
          <cell r="A13">
            <v>10</v>
          </cell>
          <cell r="B13" t="str">
            <v>Emily Harvey</v>
          </cell>
          <cell r="C13" t="str">
            <v>CAC</v>
          </cell>
          <cell r="D13" t="str">
            <v>f</v>
          </cell>
          <cell r="E13">
            <v>40982</v>
          </cell>
          <cell r="F13" t="str">
            <v>U13G</v>
          </cell>
        </row>
        <row r="14">
          <cell r="A14">
            <v>11</v>
          </cell>
          <cell r="B14" t="str">
            <v>Emma Harrold</v>
          </cell>
          <cell r="C14" t="str">
            <v>CAC</v>
          </cell>
          <cell r="D14" t="str">
            <v>f</v>
          </cell>
          <cell r="E14">
            <v>40406</v>
          </cell>
          <cell r="F14" t="str">
            <v>U15G</v>
          </cell>
        </row>
        <row r="15">
          <cell r="A15">
            <v>12</v>
          </cell>
          <cell r="B15" t="str">
            <v>Emma J. Mossop</v>
          </cell>
          <cell r="C15" t="str">
            <v>CAC</v>
          </cell>
          <cell r="D15" t="str">
            <v>f</v>
          </cell>
          <cell r="E15">
            <v>26990</v>
          </cell>
          <cell r="F15" t="str">
            <v>V50W</v>
          </cell>
        </row>
        <row r="16">
          <cell r="A16">
            <v>13</v>
          </cell>
          <cell r="B16" t="str">
            <v>Florence Mckensie</v>
          </cell>
          <cell r="C16" t="str">
            <v>CAC</v>
          </cell>
          <cell r="D16" t="str">
            <v>f</v>
          </cell>
          <cell r="E16">
            <v>39505</v>
          </cell>
          <cell r="F16" t="str">
            <v>U17W</v>
          </cell>
        </row>
        <row r="17">
          <cell r="A17">
            <v>14</v>
          </cell>
          <cell r="B17" t="str">
            <v>Genevieve Pinnick</v>
          </cell>
          <cell r="C17" t="str">
            <v>CAC</v>
          </cell>
          <cell r="D17" t="str">
            <v>f</v>
          </cell>
          <cell r="E17">
            <v>40314</v>
          </cell>
          <cell r="F17" t="str">
            <v>U15G</v>
          </cell>
        </row>
        <row r="18">
          <cell r="A18">
            <v>15</v>
          </cell>
          <cell r="B18" t="str">
            <v>Giorgi Easterbrook</v>
          </cell>
          <cell r="C18" t="str">
            <v>CAC</v>
          </cell>
          <cell r="D18" t="str">
            <v>f</v>
          </cell>
          <cell r="E18">
            <v>33072</v>
          </cell>
          <cell r="F18" t="str">
            <v>Senior Women</v>
          </cell>
        </row>
        <row r="19">
          <cell r="A19">
            <v>16</v>
          </cell>
          <cell r="B19" t="str">
            <v>Henry Howard</v>
          </cell>
          <cell r="C19" t="str">
            <v>CAC</v>
          </cell>
          <cell r="D19" t="str">
            <v>m</v>
          </cell>
          <cell r="E19">
            <v>41256</v>
          </cell>
          <cell r="F19" t="str">
            <v>U13B</v>
          </cell>
        </row>
        <row r="20">
          <cell r="A20">
            <v>17</v>
          </cell>
          <cell r="B20" t="str">
            <v>Ian Wright</v>
          </cell>
          <cell r="C20" t="str">
            <v>CAC</v>
          </cell>
          <cell r="D20" t="str">
            <v>m</v>
          </cell>
          <cell r="E20">
            <v>20604</v>
          </cell>
          <cell r="F20" t="str">
            <v>V65M</v>
          </cell>
        </row>
        <row r="21">
          <cell r="A21">
            <v>18</v>
          </cell>
          <cell r="B21" t="str">
            <v>Izzie Price</v>
          </cell>
          <cell r="C21" t="str">
            <v>CAC</v>
          </cell>
          <cell r="D21" t="str">
            <v>f</v>
          </cell>
          <cell r="E21">
            <v>39367</v>
          </cell>
          <cell r="F21" t="str">
            <v>U17W</v>
          </cell>
        </row>
        <row r="22">
          <cell r="A22">
            <v>19</v>
          </cell>
          <cell r="B22" t="str">
            <v>Jenna Elowen Wearne</v>
          </cell>
          <cell r="C22" t="str">
            <v>CAC</v>
          </cell>
          <cell r="D22" t="str">
            <v>f</v>
          </cell>
          <cell r="E22">
            <v>40292</v>
          </cell>
          <cell r="F22" t="str">
            <v>U15G</v>
          </cell>
        </row>
        <row r="23">
          <cell r="A23">
            <v>20</v>
          </cell>
          <cell r="B23" t="str">
            <v>Jules Harrold</v>
          </cell>
          <cell r="C23" t="str">
            <v>CAC</v>
          </cell>
          <cell r="D23" t="str">
            <v>m</v>
          </cell>
          <cell r="E23">
            <v>25881</v>
          </cell>
          <cell r="F23" t="str">
            <v>V50M</v>
          </cell>
        </row>
        <row r="24">
          <cell r="A24">
            <v>21</v>
          </cell>
          <cell r="B24" t="str">
            <v>Kate Elizabeth Florence Boulton</v>
          </cell>
          <cell r="C24" t="str">
            <v>CAC</v>
          </cell>
          <cell r="D24" t="str">
            <v>f</v>
          </cell>
          <cell r="E24">
            <v>40097</v>
          </cell>
          <cell r="F24" t="str">
            <v>U15G</v>
          </cell>
        </row>
        <row r="25">
          <cell r="A25">
            <v>22</v>
          </cell>
          <cell r="B25" t="str">
            <v>Lexi Harrold</v>
          </cell>
          <cell r="C25" t="str">
            <v>CAC</v>
          </cell>
          <cell r="D25" t="str">
            <v>f</v>
          </cell>
          <cell r="E25">
            <v>41394</v>
          </cell>
          <cell r="F25" t="str">
            <v>U13G</v>
          </cell>
        </row>
        <row r="26">
          <cell r="A26">
            <v>23</v>
          </cell>
          <cell r="B26" t="str">
            <v>Lexie Taylor</v>
          </cell>
          <cell r="C26" t="str">
            <v>CAC</v>
          </cell>
          <cell r="D26" t="str">
            <v>f</v>
          </cell>
          <cell r="E26">
            <v>41317</v>
          </cell>
          <cell r="F26" t="str">
            <v>U13G</v>
          </cell>
        </row>
        <row r="27">
          <cell r="A27">
            <v>24</v>
          </cell>
          <cell r="B27" t="str">
            <v>Liam John Tamblin</v>
          </cell>
          <cell r="C27" t="str">
            <v>CAC</v>
          </cell>
          <cell r="D27" t="str">
            <v>m</v>
          </cell>
          <cell r="E27">
            <v>40036</v>
          </cell>
          <cell r="F27" t="str">
            <v>U17M</v>
          </cell>
        </row>
        <row r="28">
          <cell r="A28">
            <v>25</v>
          </cell>
          <cell r="B28" t="str">
            <v>Libby Isobel Straight</v>
          </cell>
          <cell r="C28" t="str">
            <v>CAC</v>
          </cell>
          <cell r="D28" t="str">
            <v>f</v>
          </cell>
          <cell r="E28">
            <v>40114</v>
          </cell>
          <cell r="F28" t="str">
            <v>U15G</v>
          </cell>
        </row>
        <row r="29">
          <cell r="A29">
            <v>26</v>
          </cell>
          <cell r="B29" t="str">
            <v>Lila Russell</v>
          </cell>
          <cell r="C29" t="str">
            <v>CAC</v>
          </cell>
          <cell r="D29" t="str">
            <v>f</v>
          </cell>
          <cell r="E29">
            <v>40539</v>
          </cell>
          <cell r="F29" t="str">
            <v>U15G</v>
          </cell>
        </row>
        <row r="30">
          <cell r="A30">
            <v>27</v>
          </cell>
          <cell r="B30" t="str">
            <v>Lilian Ford</v>
          </cell>
          <cell r="C30" t="str">
            <v>CAC</v>
          </cell>
          <cell r="D30" t="str">
            <v>f</v>
          </cell>
          <cell r="E30">
            <v>39288</v>
          </cell>
          <cell r="F30" t="str">
            <v>U20 Women</v>
          </cell>
        </row>
        <row r="31">
          <cell r="A31">
            <v>28</v>
          </cell>
          <cell r="B31" t="str">
            <v>Malia Williams</v>
          </cell>
          <cell r="C31" t="str">
            <v>CAC</v>
          </cell>
          <cell r="D31" t="str">
            <v>f</v>
          </cell>
          <cell r="E31">
            <v>40290</v>
          </cell>
          <cell r="F31" t="str">
            <v>U15G</v>
          </cell>
        </row>
        <row r="32">
          <cell r="A32">
            <v>29</v>
          </cell>
          <cell r="B32" t="str">
            <v>Mischa Vague</v>
          </cell>
          <cell r="C32" t="str">
            <v>CAC</v>
          </cell>
          <cell r="D32" t="str">
            <v>f</v>
          </cell>
          <cell r="E32">
            <v>40963</v>
          </cell>
          <cell r="F32" t="str">
            <v>U13G</v>
          </cell>
        </row>
        <row r="33">
          <cell r="A33">
            <v>30</v>
          </cell>
          <cell r="B33" t="str">
            <v>Neil Tunstall</v>
          </cell>
          <cell r="C33" t="str">
            <v>CAC</v>
          </cell>
          <cell r="D33" t="str">
            <v>m</v>
          </cell>
          <cell r="E33">
            <v>22649</v>
          </cell>
          <cell r="F33" t="str">
            <v>V60M</v>
          </cell>
        </row>
        <row r="34">
          <cell r="A34">
            <v>31</v>
          </cell>
          <cell r="B34" t="str">
            <v>Oakley Evans</v>
          </cell>
          <cell r="C34" t="str">
            <v>CAC</v>
          </cell>
          <cell r="D34" t="str">
            <v>m</v>
          </cell>
          <cell r="E34">
            <v>40028</v>
          </cell>
          <cell r="F34" t="str">
            <v>U17M</v>
          </cell>
        </row>
        <row r="35">
          <cell r="A35">
            <v>32</v>
          </cell>
          <cell r="B35" t="str">
            <v>Oliver Pool</v>
          </cell>
          <cell r="C35" t="str">
            <v>CAC</v>
          </cell>
          <cell r="D35" t="str">
            <v>m</v>
          </cell>
          <cell r="E35">
            <v>28556</v>
          </cell>
          <cell r="F35" t="str">
            <v>V45M</v>
          </cell>
        </row>
        <row r="36">
          <cell r="A36">
            <v>33</v>
          </cell>
          <cell r="B36" t="str">
            <v>Oliver Williams</v>
          </cell>
          <cell r="C36" t="str">
            <v>CAC</v>
          </cell>
          <cell r="D36" t="str">
            <v>m</v>
          </cell>
          <cell r="E36">
            <v>40964</v>
          </cell>
          <cell r="F36" t="str">
            <v>U13B</v>
          </cell>
        </row>
        <row r="37">
          <cell r="A37">
            <v>34</v>
          </cell>
          <cell r="B37" t="str">
            <v>Olivia Robilliard</v>
          </cell>
          <cell r="C37" t="str">
            <v>CAC</v>
          </cell>
          <cell r="D37" t="str">
            <v>f</v>
          </cell>
          <cell r="E37">
            <v>40505</v>
          </cell>
          <cell r="F37" t="str">
            <v>U15G</v>
          </cell>
        </row>
        <row r="38">
          <cell r="A38">
            <v>35</v>
          </cell>
          <cell r="B38" t="str">
            <v>Piran Ellis</v>
          </cell>
          <cell r="C38" t="str">
            <v>CAC</v>
          </cell>
          <cell r="D38" t="str">
            <v>m</v>
          </cell>
          <cell r="E38">
            <v>39799</v>
          </cell>
          <cell r="F38" t="str">
            <v>U17M</v>
          </cell>
        </row>
        <row r="39">
          <cell r="A39">
            <v>36</v>
          </cell>
          <cell r="B39" t="str">
            <v>Poppy Elizabeth Shaw</v>
          </cell>
          <cell r="C39" t="str">
            <v>CAC</v>
          </cell>
          <cell r="D39" t="str">
            <v>f</v>
          </cell>
          <cell r="E39">
            <v>40480</v>
          </cell>
          <cell r="F39" t="str">
            <v>U15G</v>
          </cell>
        </row>
        <row r="40">
          <cell r="A40">
            <v>37</v>
          </cell>
          <cell r="B40" t="str">
            <v>Roman Philips</v>
          </cell>
          <cell r="C40" t="str">
            <v>CAC</v>
          </cell>
          <cell r="D40" t="str">
            <v>m</v>
          </cell>
          <cell r="E40">
            <v>39870</v>
          </cell>
          <cell r="F40" t="str">
            <v>U17M</v>
          </cell>
        </row>
        <row r="41">
          <cell r="A41">
            <v>38</v>
          </cell>
          <cell r="B41" t="str">
            <v>Rupert Bulled</v>
          </cell>
          <cell r="C41" t="str">
            <v>CAC</v>
          </cell>
          <cell r="D41" t="str">
            <v>m</v>
          </cell>
          <cell r="E41">
            <v>39341</v>
          </cell>
          <cell r="F41" t="str">
            <v>U17M</v>
          </cell>
        </row>
        <row r="42">
          <cell r="A42">
            <v>39</v>
          </cell>
          <cell r="B42" t="str">
            <v>Sadie Rose Whitehouse</v>
          </cell>
          <cell r="C42" t="str">
            <v>CAC</v>
          </cell>
          <cell r="D42" t="str">
            <v>f</v>
          </cell>
          <cell r="E42">
            <v>40804</v>
          </cell>
          <cell r="F42" t="str">
            <v>U13G</v>
          </cell>
        </row>
        <row r="43">
          <cell r="A43">
            <v>40</v>
          </cell>
          <cell r="B43" t="str">
            <v>Sam Anderson</v>
          </cell>
          <cell r="C43" t="str">
            <v>CAC</v>
          </cell>
          <cell r="D43" t="str">
            <v>m</v>
          </cell>
          <cell r="E43">
            <v>39831</v>
          </cell>
          <cell r="F43" t="str">
            <v>U17M</v>
          </cell>
        </row>
        <row r="44">
          <cell r="A44">
            <v>41</v>
          </cell>
          <cell r="B44" t="str">
            <v>Samuel Lewis Bradbury</v>
          </cell>
          <cell r="C44" t="str">
            <v>CAC</v>
          </cell>
          <cell r="D44" t="str">
            <v>m</v>
          </cell>
          <cell r="E44">
            <v>41382</v>
          </cell>
          <cell r="F44" t="str">
            <v>U13B</v>
          </cell>
        </row>
        <row r="45">
          <cell r="A45">
            <v>42</v>
          </cell>
          <cell r="B45" t="str">
            <v>Solomon Evan Elijah Richards</v>
          </cell>
          <cell r="C45" t="str">
            <v>CAC</v>
          </cell>
          <cell r="D45" t="str">
            <v>m</v>
          </cell>
          <cell r="E45">
            <v>39833</v>
          </cell>
          <cell r="F45" t="str">
            <v>U17M</v>
          </cell>
        </row>
        <row r="46">
          <cell r="A46">
            <v>43</v>
          </cell>
          <cell r="B46" t="str">
            <v>Stefano Dondiego</v>
          </cell>
          <cell r="C46" t="str">
            <v>CAC</v>
          </cell>
          <cell r="D46" t="str">
            <v>m</v>
          </cell>
          <cell r="E46">
            <v>40427</v>
          </cell>
          <cell r="F46" t="str">
            <v>U15B</v>
          </cell>
        </row>
        <row r="47">
          <cell r="A47">
            <v>44</v>
          </cell>
          <cell r="B47" t="str">
            <v>Summer Rose Sutton</v>
          </cell>
          <cell r="C47" t="str">
            <v>CAC</v>
          </cell>
          <cell r="D47" t="str">
            <v>f</v>
          </cell>
          <cell r="E47">
            <v>40682</v>
          </cell>
          <cell r="F47" t="str">
            <v>U15G</v>
          </cell>
        </row>
        <row r="48">
          <cell r="A48">
            <v>45</v>
          </cell>
          <cell r="B48" t="str">
            <v>Zach Jelbert</v>
          </cell>
          <cell r="C48" t="str">
            <v>CAC</v>
          </cell>
          <cell r="D48" t="str">
            <v>m</v>
          </cell>
          <cell r="E48">
            <v>41114</v>
          </cell>
          <cell r="F48" t="str">
            <v>U13B</v>
          </cell>
        </row>
        <row r="49">
          <cell r="A49">
            <v>46</v>
          </cell>
          <cell r="B49" t="str">
            <v>Ben Harrold</v>
          </cell>
          <cell r="C49" t="str">
            <v>Cornwall AA</v>
          </cell>
          <cell r="D49" t="str">
            <v>m</v>
          </cell>
          <cell r="E49">
            <v>42330</v>
          </cell>
          <cell r="F49" t="str">
            <v>U9B</v>
          </cell>
        </row>
        <row r="50">
          <cell r="A50">
            <v>47</v>
          </cell>
          <cell r="B50" t="str">
            <v>Herbie Red Rodgers</v>
          </cell>
          <cell r="C50" t="str">
            <v>Cornwall AA</v>
          </cell>
          <cell r="D50" t="str">
            <v>m</v>
          </cell>
          <cell r="E50">
            <v>42509</v>
          </cell>
          <cell r="F50" t="str">
            <v>U9B</v>
          </cell>
        </row>
        <row r="51">
          <cell r="A51">
            <v>48</v>
          </cell>
          <cell r="B51" t="str">
            <v>Tristan Collings</v>
          </cell>
          <cell r="C51" t="str">
            <v>Cornwall AA</v>
          </cell>
          <cell r="D51" t="str">
            <v>m</v>
          </cell>
          <cell r="E51">
            <v>41767</v>
          </cell>
          <cell r="F51" t="str">
            <v>U11B</v>
          </cell>
        </row>
        <row r="52">
          <cell r="A52">
            <v>49</v>
          </cell>
          <cell r="B52" t="str">
            <v>Aaron Tyler Collins</v>
          </cell>
          <cell r="C52" t="str">
            <v>N&amp;P</v>
          </cell>
          <cell r="D52" t="str">
            <v>m</v>
          </cell>
          <cell r="E52">
            <v>39856</v>
          </cell>
          <cell r="F52" t="str">
            <v>U17M</v>
          </cell>
        </row>
        <row r="53">
          <cell r="A53">
            <v>50</v>
          </cell>
          <cell r="B53" t="str">
            <v>Alexander James Chamberlain</v>
          </cell>
          <cell r="C53" t="str">
            <v>N&amp;P</v>
          </cell>
          <cell r="D53" t="str">
            <v>m</v>
          </cell>
          <cell r="E53">
            <v>39378</v>
          </cell>
          <cell r="F53" t="str">
            <v>U17M</v>
          </cell>
        </row>
        <row r="54">
          <cell r="A54">
            <v>51</v>
          </cell>
          <cell r="B54" t="str">
            <v>Amelie Latour Smith</v>
          </cell>
          <cell r="C54" t="str">
            <v>N&amp;P</v>
          </cell>
          <cell r="D54" t="str">
            <v>f</v>
          </cell>
          <cell r="E54">
            <v>40440</v>
          </cell>
          <cell r="F54" t="str">
            <v>U15G</v>
          </cell>
        </row>
        <row r="55">
          <cell r="A55">
            <v>52</v>
          </cell>
          <cell r="B55" t="str">
            <v>Amy Ratcliffe</v>
          </cell>
          <cell r="C55" t="str">
            <v>N&amp;P</v>
          </cell>
          <cell r="D55" t="str">
            <v>f</v>
          </cell>
          <cell r="E55">
            <v>39737</v>
          </cell>
          <cell r="F55" t="str">
            <v>U17W</v>
          </cell>
        </row>
        <row r="56">
          <cell r="A56">
            <v>53</v>
          </cell>
          <cell r="B56" t="str">
            <v>Athena Cariad Lili Jefferies</v>
          </cell>
          <cell r="C56" t="str">
            <v>N&amp;P</v>
          </cell>
          <cell r="D56" t="str">
            <v>f</v>
          </cell>
          <cell r="E56">
            <v>41622</v>
          </cell>
          <cell r="F56" t="str">
            <v>U11G</v>
          </cell>
        </row>
        <row r="57">
          <cell r="A57">
            <v>54</v>
          </cell>
          <cell r="B57" t="str">
            <v>Bertie Payton</v>
          </cell>
          <cell r="C57" t="str">
            <v>N&amp;P</v>
          </cell>
          <cell r="D57" t="str">
            <v>m</v>
          </cell>
          <cell r="E57">
            <v>41367</v>
          </cell>
          <cell r="F57" t="str">
            <v>U13B</v>
          </cell>
        </row>
        <row r="58">
          <cell r="A58">
            <v>55</v>
          </cell>
          <cell r="B58" t="str">
            <v>Bethan Norvill</v>
          </cell>
          <cell r="C58" t="str">
            <v>N&amp;P</v>
          </cell>
          <cell r="D58" t="str">
            <v>f</v>
          </cell>
          <cell r="E58">
            <v>39085</v>
          </cell>
          <cell r="F58" t="str">
            <v>U20 Women</v>
          </cell>
        </row>
        <row r="59">
          <cell r="A59">
            <v>56</v>
          </cell>
          <cell r="B59" t="str">
            <v>Billy James Eaton</v>
          </cell>
          <cell r="C59" t="str">
            <v>N&amp;P</v>
          </cell>
          <cell r="D59" t="str">
            <v>m</v>
          </cell>
          <cell r="E59">
            <v>40494</v>
          </cell>
          <cell r="F59" t="str">
            <v>U15B</v>
          </cell>
        </row>
        <row r="60">
          <cell r="A60">
            <v>57</v>
          </cell>
          <cell r="B60" t="str">
            <v>Cordelia Murray</v>
          </cell>
          <cell r="C60" t="str">
            <v>N&amp;P</v>
          </cell>
          <cell r="D60" t="str">
            <v>f</v>
          </cell>
          <cell r="E60">
            <v>41081</v>
          </cell>
          <cell r="F60" t="str">
            <v>U13G</v>
          </cell>
        </row>
        <row r="61">
          <cell r="A61">
            <v>58</v>
          </cell>
          <cell r="B61" t="str">
            <v>Eadie-May Grace Munn</v>
          </cell>
          <cell r="C61" t="str">
            <v>N&amp;P</v>
          </cell>
          <cell r="D61" t="str">
            <v>f</v>
          </cell>
          <cell r="E61">
            <v>41156</v>
          </cell>
          <cell r="F61" t="str">
            <v>U13G</v>
          </cell>
        </row>
        <row r="62">
          <cell r="A62">
            <v>59</v>
          </cell>
          <cell r="B62" t="str">
            <v>Edward Robert James Northey</v>
          </cell>
          <cell r="C62" t="str">
            <v>N&amp;P</v>
          </cell>
          <cell r="D62" t="str">
            <v>m</v>
          </cell>
          <cell r="E62">
            <v>40244</v>
          </cell>
          <cell r="F62" t="str">
            <v>U15B</v>
          </cell>
        </row>
        <row r="63">
          <cell r="A63">
            <v>60</v>
          </cell>
          <cell r="B63" t="str">
            <v>Erin Ellis</v>
          </cell>
          <cell r="C63" t="str">
            <v>N&amp;P</v>
          </cell>
          <cell r="D63" t="str">
            <v>f</v>
          </cell>
          <cell r="E63">
            <v>39962</v>
          </cell>
          <cell r="F63" t="str">
            <v>U17W</v>
          </cell>
        </row>
        <row r="64">
          <cell r="A64">
            <v>61</v>
          </cell>
          <cell r="B64" t="str">
            <v>Evie Elizabeth Green</v>
          </cell>
          <cell r="C64" t="str">
            <v>N&amp;P</v>
          </cell>
          <cell r="D64" t="str">
            <v>f</v>
          </cell>
          <cell r="E64">
            <v>40488</v>
          </cell>
          <cell r="F64" t="str">
            <v>U15G</v>
          </cell>
        </row>
        <row r="65">
          <cell r="A65">
            <v>62</v>
          </cell>
          <cell r="B65" t="str">
            <v>Finlay Andrew Spry</v>
          </cell>
          <cell r="C65" t="str">
            <v>N&amp;P</v>
          </cell>
          <cell r="D65" t="str">
            <v>m</v>
          </cell>
          <cell r="E65">
            <v>41243</v>
          </cell>
          <cell r="F65" t="str">
            <v>U13B</v>
          </cell>
        </row>
        <row r="66">
          <cell r="A66">
            <v>63</v>
          </cell>
          <cell r="B66" t="str">
            <v>Georgina Fleur Clarke</v>
          </cell>
          <cell r="C66" t="str">
            <v>N&amp;P</v>
          </cell>
          <cell r="D66" t="str">
            <v>f</v>
          </cell>
          <cell r="E66">
            <v>38987</v>
          </cell>
          <cell r="F66" t="str">
            <v>U20 Women</v>
          </cell>
        </row>
        <row r="67">
          <cell r="A67">
            <v>64</v>
          </cell>
          <cell r="B67" t="str">
            <v>Grace Roberts</v>
          </cell>
          <cell r="C67" t="str">
            <v>N&amp;P</v>
          </cell>
          <cell r="D67" t="str">
            <v>f</v>
          </cell>
          <cell r="E67">
            <v>39696</v>
          </cell>
          <cell r="F67" t="str">
            <v>U17W</v>
          </cell>
        </row>
        <row r="68">
          <cell r="A68">
            <v>65</v>
          </cell>
          <cell r="B68" t="str">
            <v>Hannah Clemo</v>
          </cell>
          <cell r="C68" t="str">
            <v>N&amp;P</v>
          </cell>
          <cell r="D68" t="str">
            <v>f</v>
          </cell>
          <cell r="E68">
            <v>38924</v>
          </cell>
          <cell r="F68" t="str">
            <v>U20 Women</v>
          </cell>
        </row>
        <row r="69">
          <cell r="A69">
            <v>66</v>
          </cell>
          <cell r="B69" t="str">
            <v>Isaac Nicholson</v>
          </cell>
          <cell r="C69" t="str">
            <v>N&amp;P</v>
          </cell>
          <cell r="D69" t="str">
            <v>m</v>
          </cell>
          <cell r="E69">
            <v>38989</v>
          </cell>
          <cell r="F69" t="str">
            <v>U20 Men</v>
          </cell>
        </row>
        <row r="70">
          <cell r="A70">
            <v>67</v>
          </cell>
          <cell r="B70" t="str">
            <v>Isabella Elinor Rose Mulready</v>
          </cell>
          <cell r="C70" t="str">
            <v>N&amp;P</v>
          </cell>
          <cell r="D70" t="str">
            <v>f</v>
          </cell>
          <cell r="E70">
            <v>41618</v>
          </cell>
          <cell r="F70" t="str">
            <v>U11G</v>
          </cell>
        </row>
        <row r="71">
          <cell r="A71">
            <v>68</v>
          </cell>
          <cell r="B71" t="str">
            <v>Isla Loveday Pate</v>
          </cell>
          <cell r="C71" t="str">
            <v>N&amp;P</v>
          </cell>
          <cell r="D71" t="str">
            <v>f</v>
          </cell>
          <cell r="E71">
            <v>40588</v>
          </cell>
          <cell r="F71" t="str">
            <v>U15G</v>
          </cell>
        </row>
        <row r="72">
          <cell r="A72">
            <v>69</v>
          </cell>
          <cell r="B72" t="str">
            <v>Isla Mae Mullin</v>
          </cell>
          <cell r="C72" t="str">
            <v>N&amp;P</v>
          </cell>
          <cell r="D72" t="str">
            <v>f</v>
          </cell>
          <cell r="E72">
            <v>39962</v>
          </cell>
          <cell r="F72" t="str">
            <v>U17W</v>
          </cell>
        </row>
        <row r="73">
          <cell r="A73">
            <v>70</v>
          </cell>
          <cell r="B73" t="str">
            <v>Jack Nancarrow</v>
          </cell>
          <cell r="C73" t="str">
            <v>N&amp;P</v>
          </cell>
          <cell r="D73" t="str">
            <v>m</v>
          </cell>
          <cell r="E73">
            <v>36076</v>
          </cell>
          <cell r="F73" t="str">
            <v>Senior Men</v>
          </cell>
        </row>
        <row r="74">
          <cell r="A74">
            <v>71</v>
          </cell>
          <cell r="B74" t="str">
            <v>Kyran James</v>
          </cell>
          <cell r="C74" t="str">
            <v>N&amp;P</v>
          </cell>
          <cell r="D74" t="str">
            <v>m</v>
          </cell>
          <cell r="E74">
            <v>39227</v>
          </cell>
          <cell r="F74" t="str">
            <v>U20 Men</v>
          </cell>
        </row>
        <row r="75">
          <cell r="A75">
            <v>72</v>
          </cell>
          <cell r="B75" t="str">
            <v>Lorcan Blown</v>
          </cell>
          <cell r="C75" t="str">
            <v>N&amp;P</v>
          </cell>
          <cell r="D75" t="str">
            <v>m</v>
          </cell>
          <cell r="E75">
            <v>40637</v>
          </cell>
          <cell r="F75" t="str">
            <v>U15B</v>
          </cell>
        </row>
        <row r="76">
          <cell r="A76">
            <v>73</v>
          </cell>
          <cell r="B76" t="str">
            <v>Lucas Riches</v>
          </cell>
          <cell r="C76" t="str">
            <v>N&amp;P</v>
          </cell>
          <cell r="D76" t="str">
            <v>m</v>
          </cell>
          <cell r="E76">
            <v>40597</v>
          </cell>
          <cell r="F76" t="str">
            <v>U15B</v>
          </cell>
        </row>
        <row r="77">
          <cell r="A77">
            <v>74</v>
          </cell>
          <cell r="B77" t="str">
            <v>Lukah Joseph Williams</v>
          </cell>
          <cell r="C77" t="str">
            <v>N&amp;P</v>
          </cell>
          <cell r="D77" t="str">
            <v>m</v>
          </cell>
          <cell r="E77">
            <v>40473</v>
          </cell>
          <cell r="F77" t="str">
            <v>U15B</v>
          </cell>
        </row>
        <row r="78">
          <cell r="A78">
            <v>75</v>
          </cell>
          <cell r="B78" t="str">
            <v>Lyvie Cooper</v>
          </cell>
          <cell r="C78" t="str">
            <v>N&amp;P</v>
          </cell>
          <cell r="D78" t="str">
            <v>f</v>
          </cell>
          <cell r="E78">
            <v>41832</v>
          </cell>
          <cell r="F78" t="str">
            <v>U11G</v>
          </cell>
        </row>
        <row r="79">
          <cell r="A79">
            <v>76</v>
          </cell>
          <cell r="B79" t="str">
            <v>Mario A. M. Brown</v>
          </cell>
          <cell r="C79" t="str">
            <v>N&amp;P</v>
          </cell>
          <cell r="D79" t="str">
            <v>m</v>
          </cell>
          <cell r="E79">
            <v>28010</v>
          </cell>
          <cell r="F79" t="str">
            <v>V45M</v>
          </cell>
        </row>
        <row r="80">
          <cell r="A80">
            <v>78</v>
          </cell>
          <cell r="B80" t="str">
            <v>Matteo Symons-Chan</v>
          </cell>
          <cell r="C80" t="str">
            <v>N&amp;P</v>
          </cell>
          <cell r="D80" t="str">
            <v>m</v>
          </cell>
          <cell r="E80">
            <v>39983</v>
          </cell>
          <cell r="F80" t="str">
            <v>U17M</v>
          </cell>
        </row>
        <row r="81">
          <cell r="A81">
            <v>79</v>
          </cell>
          <cell r="B81" t="str">
            <v>Nevie Tamblyn</v>
          </cell>
          <cell r="C81" t="str">
            <v>N&amp;P</v>
          </cell>
          <cell r="D81" t="str">
            <v>f</v>
          </cell>
          <cell r="E81">
            <v>39852</v>
          </cell>
          <cell r="F81" t="str">
            <v>U17W</v>
          </cell>
        </row>
        <row r="82">
          <cell r="A82">
            <v>80</v>
          </cell>
          <cell r="B82" t="str">
            <v>Olivia Matthews</v>
          </cell>
          <cell r="C82" t="str">
            <v>N&amp;P</v>
          </cell>
          <cell r="D82" t="str">
            <v>f</v>
          </cell>
          <cell r="E82">
            <v>40506</v>
          </cell>
          <cell r="F82" t="str">
            <v>U15G</v>
          </cell>
        </row>
        <row r="83">
          <cell r="A83">
            <v>81</v>
          </cell>
          <cell r="B83" t="str">
            <v>Oscar Riches</v>
          </cell>
          <cell r="C83" t="str">
            <v>N&amp;P</v>
          </cell>
          <cell r="D83" t="str">
            <v>m</v>
          </cell>
          <cell r="E83">
            <v>42385</v>
          </cell>
          <cell r="F83" t="str">
            <v>U9B</v>
          </cell>
        </row>
        <row r="84">
          <cell r="A84">
            <v>82</v>
          </cell>
          <cell r="B84" t="str">
            <v>Otis Street-Brown</v>
          </cell>
          <cell r="C84" t="str">
            <v>N&amp;P</v>
          </cell>
          <cell r="D84" t="str">
            <v>m</v>
          </cell>
          <cell r="E84">
            <v>42029</v>
          </cell>
          <cell r="F84" t="str">
            <v>U10B</v>
          </cell>
        </row>
        <row r="85">
          <cell r="A85">
            <v>83</v>
          </cell>
          <cell r="B85" t="str">
            <v>Paige Ratcliffe</v>
          </cell>
          <cell r="C85" t="str">
            <v>N&amp;P</v>
          </cell>
          <cell r="D85" t="str">
            <v>f</v>
          </cell>
          <cell r="E85">
            <v>40845</v>
          </cell>
          <cell r="F85" t="str">
            <v>U13G</v>
          </cell>
        </row>
        <row r="86">
          <cell r="A86">
            <v>84</v>
          </cell>
          <cell r="B86" t="str">
            <v>Poppy Grace Mulready</v>
          </cell>
          <cell r="C86" t="str">
            <v>N&amp;P</v>
          </cell>
          <cell r="D86" t="str">
            <v>f</v>
          </cell>
          <cell r="E86">
            <v>40136</v>
          </cell>
          <cell r="F86" t="str">
            <v>U15G</v>
          </cell>
        </row>
        <row r="87">
          <cell r="A87">
            <v>85</v>
          </cell>
          <cell r="B87" t="str">
            <v>Reubyn Howes</v>
          </cell>
          <cell r="C87" t="str">
            <v>N&amp;P</v>
          </cell>
          <cell r="D87" t="str">
            <v>m</v>
          </cell>
          <cell r="E87">
            <v>41210</v>
          </cell>
          <cell r="F87" t="str">
            <v>U13B</v>
          </cell>
        </row>
        <row r="88">
          <cell r="A88">
            <v>86</v>
          </cell>
          <cell r="B88" t="str">
            <v>Ruben Thomas Ganfield</v>
          </cell>
          <cell r="C88" t="str">
            <v>N&amp;P</v>
          </cell>
          <cell r="D88" t="str">
            <v>m</v>
          </cell>
          <cell r="E88">
            <v>39622</v>
          </cell>
          <cell r="F88" t="str">
            <v>U17M</v>
          </cell>
        </row>
        <row r="89">
          <cell r="A89">
            <v>87</v>
          </cell>
          <cell r="B89" t="str">
            <v>Serena May Clarke</v>
          </cell>
          <cell r="C89" t="str">
            <v>N&amp;P</v>
          </cell>
          <cell r="D89" t="str">
            <v>f</v>
          </cell>
          <cell r="E89">
            <v>39873</v>
          </cell>
          <cell r="F89" t="str">
            <v>U17W</v>
          </cell>
        </row>
        <row r="90">
          <cell r="A90">
            <v>88</v>
          </cell>
          <cell r="B90" t="str">
            <v>Seth Dyson</v>
          </cell>
          <cell r="C90" t="str">
            <v>N&amp;P</v>
          </cell>
          <cell r="D90" t="str">
            <v>m</v>
          </cell>
          <cell r="E90">
            <v>40142</v>
          </cell>
          <cell r="F90" t="str">
            <v>U15B</v>
          </cell>
        </row>
        <row r="91">
          <cell r="A91">
            <v>89</v>
          </cell>
          <cell r="B91" t="str">
            <v>Seth Robert Terry-Buss</v>
          </cell>
          <cell r="C91" t="str">
            <v>N&amp;P</v>
          </cell>
          <cell r="D91" t="str">
            <v>m</v>
          </cell>
          <cell r="E91">
            <v>40576</v>
          </cell>
          <cell r="F91" t="str">
            <v>U15B</v>
          </cell>
        </row>
        <row r="92">
          <cell r="A92">
            <v>90</v>
          </cell>
          <cell r="B92" t="str">
            <v>Steve Clemo</v>
          </cell>
          <cell r="C92" t="str">
            <v>N&amp;P</v>
          </cell>
          <cell r="D92" t="str">
            <v>m</v>
          </cell>
          <cell r="E92">
            <v>25313</v>
          </cell>
          <cell r="F92" t="str">
            <v>V55M</v>
          </cell>
        </row>
        <row r="93">
          <cell r="A93">
            <v>91</v>
          </cell>
          <cell r="B93" t="str">
            <v>Tegan Lara Terry-Buss</v>
          </cell>
          <cell r="C93" t="str">
            <v>N&amp;P</v>
          </cell>
          <cell r="D93" t="str">
            <v>f</v>
          </cell>
          <cell r="E93">
            <v>42424</v>
          </cell>
          <cell r="F93" t="str">
            <v>U9G</v>
          </cell>
        </row>
        <row r="94">
          <cell r="A94">
            <v>92</v>
          </cell>
          <cell r="B94" t="str">
            <v>William Pearce</v>
          </cell>
          <cell r="C94" t="str">
            <v>N&amp;P</v>
          </cell>
          <cell r="D94" t="str">
            <v>m</v>
          </cell>
          <cell r="E94">
            <v>39889</v>
          </cell>
          <cell r="F94" t="str">
            <v>U17M</v>
          </cell>
        </row>
        <row r="95">
          <cell r="A95">
            <v>93</v>
          </cell>
          <cell r="B95" t="str">
            <v>William Roberts</v>
          </cell>
          <cell r="C95" t="str">
            <v>N&amp;P</v>
          </cell>
          <cell r="D95" t="str">
            <v>m</v>
          </cell>
          <cell r="E95">
            <v>40491</v>
          </cell>
          <cell r="F95" t="str">
            <v>U15B</v>
          </cell>
        </row>
        <row r="96">
          <cell r="A96">
            <v>94</v>
          </cell>
          <cell r="B96" t="str">
            <v>Zienna Renee Eva Pattenden-Daly</v>
          </cell>
          <cell r="C96" t="str">
            <v>N&amp;P</v>
          </cell>
          <cell r="D96" t="str">
            <v>f</v>
          </cell>
          <cell r="E96">
            <v>40081</v>
          </cell>
          <cell r="F96" t="str">
            <v>U15G</v>
          </cell>
        </row>
        <row r="97">
          <cell r="A97">
            <v>95</v>
          </cell>
          <cell r="B97" t="str">
            <v>Ailla Elizabeth McCaig</v>
          </cell>
          <cell r="C97" t="str">
            <v>COPAC</v>
          </cell>
          <cell r="D97" t="str">
            <v>f</v>
          </cell>
          <cell r="E97">
            <v>41661</v>
          </cell>
          <cell r="F97" t="str">
            <v>U11G</v>
          </cell>
        </row>
        <row r="98">
          <cell r="A98">
            <v>96</v>
          </cell>
          <cell r="B98" t="str">
            <v>Alexandria Jones</v>
          </cell>
          <cell r="C98" t="str">
            <v>COPAC</v>
          </cell>
          <cell r="D98" t="str">
            <v>f</v>
          </cell>
          <cell r="E98">
            <v>41594</v>
          </cell>
          <cell r="F98" t="str">
            <v>U11G</v>
          </cell>
        </row>
        <row r="99">
          <cell r="A99">
            <v>97</v>
          </cell>
          <cell r="B99" t="str">
            <v>Alfie Forster</v>
          </cell>
          <cell r="C99" t="str">
            <v>COPAC</v>
          </cell>
          <cell r="D99" t="str">
            <v>m</v>
          </cell>
          <cell r="E99">
            <v>41851</v>
          </cell>
          <cell r="F99" t="str">
            <v>U11B</v>
          </cell>
        </row>
        <row r="100">
          <cell r="A100">
            <v>98</v>
          </cell>
          <cell r="B100" t="str">
            <v>Ayla Orgacki</v>
          </cell>
          <cell r="C100" t="str">
            <v>COPAC</v>
          </cell>
          <cell r="D100" t="str">
            <v>f</v>
          </cell>
          <cell r="E100">
            <v>40561</v>
          </cell>
          <cell r="F100" t="str">
            <v>U15G</v>
          </cell>
        </row>
        <row r="101">
          <cell r="A101">
            <v>99</v>
          </cell>
          <cell r="B101" t="str">
            <v>Benjamin Andrew Marriott</v>
          </cell>
          <cell r="C101" t="str">
            <v>COPAC</v>
          </cell>
          <cell r="D101" t="str">
            <v>m</v>
          </cell>
          <cell r="E101">
            <v>39847</v>
          </cell>
          <cell r="F101" t="str">
            <v>U17M</v>
          </cell>
        </row>
        <row r="102">
          <cell r="A102">
            <v>100</v>
          </cell>
          <cell r="B102" t="str">
            <v>Brook Adnitt</v>
          </cell>
          <cell r="C102" t="str">
            <v>COPAC</v>
          </cell>
          <cell r="D102" t="str">
            <v>m</v>
          </cell>
          <cell r="E102">
            <v>35519</v>
          </cell>
          <cell r="F102" t="str">
            <v>Senior Men</v>
          </cell>
        </row>
        <row r="103">
          <cell r="A103">
            <v>101</v>
          </cell>
          <cell r="B103" t="str">
            <v>Cara Marsh</v>
          </cell>
          <cell r="C103" t="str">
            <v>COPAC</v>
          </cell>
          <cell r="D103" t="str">
            <v>f</v>
          </cell>
          <cell r="E103">
            <v>30381</v>
          </cell>
          <cell r="F103" t="str">
            <v>V40W</v>
          </cell>
        </row>
        <row r="104">
          <cell r="A104">
            <v>102</v>
          </cell>
          <cell r="B104" t="str">
            <v>Daisy Mae Elliott</v>
          </cell>
          <cell r="C104" t="str">
            <v>COPAC</v>
          </cell>
          <cell r="D104" t="str">
            <v>f</v>
          </cell>
          <cell r="E104">
            <v>41414</v>
          </cell>
          <cell r="F104" t="str">
            <v>U13G</v>
          </cell>
        </row>
        <row r="105">
          <cell r="A105">
            <v>103</v>
          </cell>
          <cell r="B105" t="str">
            <v>Elizabeth Clarke</v>
          </cell>
          <cell r="C105" t="str">
            <v>COPAC</v>
          </cell>
          <cell r="D105" t="str">
            <v>f</v>
          </cell>
          <cell r="E105">
            <v>41425</v>
          </cell>
          <cell r="F105" t="str">
            <v>U13G</v>
          </cell>
        </row>
        <row r="106">
          <cell r="A106">
            <v>104</v>
          </cell>
          <cell r="B106" t="str">
            <v>Ellis Maxwell</v>
          </cell>
          <cell r="C106" t="str">
            <v>COPAC</v>
          </cell>
          <cell r="D106" t="str">
            <v>m</v>
          </cell>
          <cell r="E106">
            <v>41671</v>
          </cell>
          <cell r="F106" t="str">
            <v>U11B</v>
          </cell>
        </row>
        <row r="107">
          <cell r="A107">
            <v>105</v>
          </cell>
          <cell r="B107" t="str">
            <v>Eloise Morley</v>
          </cell>
          <cell r="C107" t="str">
            <v>COPAC</v>
          </cell>
          <cell r="D107" t="str">
            <v>f</v>
          </cell>
          <cell r="E107">
            <v>41693</v>
          </cell>
          <cell r="F107" t="str">
            <v>U11G</v>
          </cell>
        </row>
        <row r="108">
          <cell r="A108">
            <v>106</v>
          </cell>
          <cell r="B108" t="str">
            <v>Elsa Orgacki</v>
          </cell>
          <cell r="C108" t="str">
            <v>COPAC</v>
          </cell>
          <cell r="D108" t="str">
            <v>f</v>
          </cell>
          <cell r="E108">
            <v>41877</v>
          </cell>
          <cell r="F108" t="str">
            <v>U11G</v>
          </cell>
        </row>
        <row r="109">
          <cell r="A109">
            <v>107</v>
          </cell>
          <cell r="B109" t="str">
            <v>Evie Rose Bolt</v>
          </cell>
          <cell r="C109" t="str">
            <v>COPAC</v>
          </cell>
          <cell r="D109" t="str">
            <v>f</v>
          </cell>
          <cell r="E109">
            <v>42001</v>
          </cell>
          <cell r="F109" t="str">
            <v>U10G</v>
          </cell>
        </row>
        <row r="110">
          <cell r="A110">
            <v>108</v>
          </cell>
          <cell r="B110" t="str">
            <v>Finley Oluwatobi Eales</v>
          </cell>
          <cell r="C110" t="str">
            <v>COPAC</v>
          </cell>
          <cell r="D110" t="str">
            <v>m</v>
          </cell>
          <cell r="E110">
            <v>40900</v>
          </cell>
          <cell r="F110" t="str">
            <v>U13B</v>
          </cell>
        </row>
        <row r="111">
          <cell r="A111">
            <v>109</v>
          </cell>
          <cell r="B111" t="str">
            <v>Harper Linney-Goodall</v>
          </cell>
          <cell r="C111" t="str">
            <v>COPAC</v>
          </cell>
          <cell r="D111" t="str">
            <v>f</v>
          </cell>
          <cell r="E111">
            <v>41886</v>
          </cell>
          <cell r="F111" t="str">
            <v>U10G</v>
          </cell>
        </row>
        <row r="112">
          <cell r="A112">
            <v>110</v>
          </cell>
          <cell r="B112" t="str">
            <v>Harriet Grace Woodman-Hardy</v>
          </cell>
          <cell r="C112" t="str">
            <v>COPAC</v>
          </cell>
          <cell r="D112" t="str">
            <v>f</v>
          </cell>
          <cell r="E112">
            <v>41676</v>
          </cell>
          <cell r="F112" t="str">
            <v>U11G</v>
          </cell>
        </row>
        <row r="113">
          <cell r="A113">
            <v>111</v>
          </cell>
          <cell r="B113" t="str">
            <v>Jacob Lamboll</v>
          </cell>
          <cell r="C113" t="str">
            <v>COPAC</v>
          </cell>
          <cell r="D113" t="str">
            <v>m</v>
          </cell>
          <cell r="E113">
            <v>37932</v>
          </cell>
          <cell r="F113" t="str">
            <v>Senior Men</v>
          </cell>
        </row>
        <row r="114">
          <cell r="A114">
            <v>112</v>
          </cell>
          <cell r="B114" t="str">
            <v>Jacob Sweeney</v>
          </cell>
          <cell r="C114" t="str">
            <v>COPAC</v>
          </cell>
          <cell r="D114" t="str">
            <v>m</v>
          </cell>
          <cell r="E114">
            <v>42075</v>
          </cell>
          <cell r="F114" t="str">
            <v>U10B</v>
          </cell>
        </row>
        <row r="115">
          <cell r="A115">
            <v>113</v>
          </cell>
          <cell r="B115" t="str">
            <v>Jaime Ingleby</v>
          </cell>
          <cell r="C115" t="str">
            <v>COPAC</v>
          </cell>
          <cell r="D115" t="str">
            <v>m</v>
          </cell>
          <cell r="E115">
            <v>28950</v>
          </cell>
          <cell r="F115" t="str">
            <v>V45M</v>
          </cell>
        </row>
        <row r="116">
          <cell r="A116">
            <v>114</v>
          </cell>
          <cell r="B116" t="str">
            <v>Josh Saul Bloxham</v>
          </cell>
          <cell r="C116" t="str">
            <v>COPAC</v>
          </cell>
          <cell r="D116" t="str">
            <v>m</v>
          </cell>
          <cell r="E116">
            <v>39855</v>
          </cell>
          <cell r="F116" t="str">
            <v>U17M</v>
          </cell>
        </row>
        <row r="117">
          <cell r="A117">
            <v>115</v>
          </cell>
          <cell r="B117" t="str">
            <v>Lamara-Maria Hammoudeh</v>
          </cell>
          <cell r="C117" t="str">
            <v>COPAC</v>
          </cell>
          <cell r="D117" t="str">
            <v>f</v>
          </cell>
          <cell r="E117">
            <v>40904</v>
          </cell>
          <cell r="F117" t="str">
            <v>U13G</v>
          </cell>
        </row>
        <row r="118">
          <cell r="A118">
            <v>116</v>
          </cell>
          <cell r="B118" t="str">
            <v>Lowenna Riley</v>
          </cell>
          <cell r="C118" t="str">
            <v>COPAC</v>
          </cell>
          <cell r="D118" t="str">
            <v>f</v>
          </cell>
          <cell r="E118">
            <v>36906</v>
          </cell>
          <cell r="F118" t="str">
            <v>Senior Women</v>
          </cell>
        </row>
        <row r="119">
          <cell r="A119">
            <v>117</v>
          </cell>
          <cell r="B119" t="str">
            <v>Lucas Sweeney</v>
          </cell>
          <cell r="C119" t="str">
            <v>COPAC</v>
          </cell>
          <cell r="D119" t="str">
            <v>m</v>
          </cell>
          <cell r="E119">
            <v>41239</v>
          </cell>
          <cell r="F119" t="str">
            <v>U13B</v>
          </cell>
        </row>
        <row r="120">
          <cell r="A120">
            <v>118</v>
          </cell>
          <cell r="B120" t="str">
            <v>Max John Elliott</v>
          </cell>
          <cell r="C120" t="str">
            <v>COPAC</v>
          </cell>
          <cell r="D120" t="str">
            <v>m</v>
          </cell>
          <cell r="E120">
            <v>42503</v>
          </cell>
          <cell r="F120" t="str">
            <v>U9B</v>
          </cell>
        </row>
        <row r="121">
          <cell r="A121">
            <v>119</v>
          </cell>
          <cell r="B121" t="str">
            <v>Olivia Webber</v>
          </cell>
          <cell r="C121" t="str">
            <v>COPAC</v>
          </cell>
          <cell r="D121" t="str">
            <v>f</v>
          </cell>
          <cell r="E121">
            <v>41883</v>
          </cell>
          <cell r="F121" t="str">
            <v>U10G</v>
          </cell>
        </row>
        <row r="122">
          <cell r="A122">
            <v>120</v>
          </cell>
          <cell r="B122" t="str">
            <v>Omar Hammoudeh</v>
          </cell>
          <cell r="C122" t="str">
            <v>COPAC</v>
          </cell>
          <cell r="D122" t="str">
            <v>m</v>
          </cell>
          <cell r="E122">
            <v>40231</v>
          </cell>
          <cell r="F122" t="str">
            <v>U15B</v>
          </cell>
        </row>
        <row r="123">
          <cell r="A123">
            <v>121</v>
          </cell>
          <cell r="B123" t="str">
            <v>Shara Ingleby</v>
          </cell>
          <cell r="C123" t="str">
            <v>COPAC</v>
          </cell>
          <cell r="D123" t="str">
            <v>f</v>
          </cell>
          <cell r="E123">
            <v>42045</v>
          </cell>
          <cell r="F123" t="str">
            <v>U10G</v>
          </cell>
        </row>
        <row r="124">
          <cell r="A124">
            <v>122</v>
          </cell>
          <cell r="B124" t="str">
            <v>Tamzin Gribble</v>
          </cell>
          <cell r="C124" t="str">
            <v>COPAC</v>
          </cell>
          <cell r="D124" t="str">
            <v>f</v>
          </cell>
          <cell r="E124">
            <v>25904</v>
          </cell>
          <cell r="F124" t="str">
            <v>V50W</v>
          </cell>
        </row>
        <row r="125">
          <cell r="A125">
            <v>123</v>
          </cell>
          <cell r="B125" t="str">
            <v>Taylan Jones</v>
          </cell>
          <cell r="C125" t="str">
            <v>COPAC</v>
          </cell>
          <cell r="D125" t="str">
            <v>m</v>
          </cell>
          <cell r="E125">
            <v>40771</v>
          </cell>
          <cell r="F125" t="str">
            <v>U15B</v>
          </cell>
        </row>
        <row r="126">
          <cell r="A126">
            <v>124</v>
          </cell>
          <cell r="B126" t="str">
            <v>Theia Jones</v>
          </cell>
          <cell r="C126" t="str">
            <v>COPAC</v>
          </cell>
          <cell r="D126" t="str">
            <v>f</v>
          </cell>
          <cell r="E126">
            <v>42065</v>
          </cell>
          <cell r="F126" t="str">
            <v>U10G</v>
          </cell>
        </row>
        <row r="127">
          <cell r="A127">
            <v>125</v>
          </cell>
          <cell r="B127" t="str">
            <v>Tilly Ann Day</v>
          </cell>
          <cell r="C127" t="str">
            <v>COPAC</v>
          </cell>
          <cell r="D127" t="str">
            <v>f</v>
          </cell>
          <cell r="E127">
            <v>41211</v>
          </cell>
          <cell r="F127" t="str">
            <v>U13G</v>
          </cell>
        </row>
        <row r="128">
          <cell r="A128">
            <v>126</v>
          </cell>
          <cell r="B128" t="str">
            <v>Beverly Jane Brown</v>
          </cell>
          <cell r="C128" t="str">
            <v>TAC</v>
          </cell>
          <cell r="D128" t="str">
            <v>f</v>
          </cell>
          <cell r="E128">
            <v>28393</v>
          </cell>
          <cell r="F128" t="str">
            <v>V45W</v>
          </cell>
        </row>
        <row r="129">
          <cell r="A129">
            <v>127</v>
          </cell>
          <cell r="B129" t="str">
            <v>Clive Thomson</v>
          </cell>
          <cell r="C129" t="str">
            <v>TAC</v>
          </cell>
          <cell r="D129" t="str">
            <v>m</v>
          </cell>
          <cell r="E129">
            <v>19053</v>
          </cell>
          <cell r="F129" t="str">
            <v>V70M</v>
          </cell>
        </row>
        <row r="130">
          <cell r="A130">
            <v>128</v>
          </cell>
          <cell r="B130" t="str">
            <v>Ella Patterson</v>
          </cell>
          <cell r="C130" t="str">
            <v>TAC</v>
          </cell>
          <cell r="D130" t="str">
            <v>f</v>
          </cell>
          <cell r="E130">
            <v>39226</v>
          </cell>
          <cell r="F130" t="str">
            <v>U20 Women</v>
          </cell>
        </row>
        <row r="131">
          <cell r="A131">
            <v>129</v>
          </cell>
          <cell r="B131" t="str">
            <v>Evie Rose Palmer</v>
          </cell>
          <cell r="C131" t="str">
            <v>TAC</v>
          </cell>
          <cell r="D131" t="str">
            <v>f</v>
          </cell>
          <cell r="E131">
            <v>39781</v>
          </cell>
          <cell r="F131" t="str">
            <v>U17W</v>
          </cell>
        </row>
        <row r="132">
          <cell r="A132">
            <v>130</v>
          </cell>
          <cell r="B132" t="str">
            <v>Evie Welsh</v>
          </cell>
          <cell r="C132" t="str">
            <v>TAC</v>
          </cell>
          <cell r="D132" t="str">
            <v>f</v>
          </cell>
          <cell r="E132">
            <v>41594</v>
          </cell>
          <cell r="F132" t="str">
            <v>U11G</v>
          </cell>
        </row>
        <row r="133">
          <cell r="A133">
            <v>131</v>
          </cell>
          <cell r="B133" t="str">
            <v>George Harvey Brown</v>
          </cell>
          <cell r="C133" t="str">
            <v>TAC</v>
          </cell>
          <cell r="D133" t="str">
            <v>m</v>
          </cell>
          <cell r="E133">
            <v>40240</v>
          </cell>
          <cell r="F133" t="str">
            <v>U15B</v>
          </cell>
        </row>
        <row r="134">
          <cell r="A134">
            <v>132</v>
          </cell>
          <cell r="B134" t="str">
            <v>Jasmine Gray</v>
          </cell>
          <cell r="C134" t="str">
            <v>TAC</v>
          </cell>
          <cell r="D134" t="str">
            <v>f</v>
          </cell>
          <cell r="E134">
            <v>36525</v>
          </cell>
          <cell r="F134" t="str">
            <v>Senior Women</v>
          </cell>
        </row>
        <row r="135">
          <cell r="A135">
            <v>133</v>
          </cell>
          <cell r="B135" t="str">
            <v>Joe Roy Wheeler</v>
          </cell>
          <cell r="C135" t="str">
            <v>TAC</v>
          </cell>
          <cell r="D135" t="str">
            <v>m</v>
          </cell>
          <cell r="E135">
            <v>38309</v>
          </cell>
          <cell r="F135" t="str">
            <v>Senior Men</v>
          </cell>
        </row>
        <row r="136">
          <cell r="A136">
            <v>134</v>
          </cell>
          <cell r="B136" t="str">
            <v>Katelyn Rose Milburn</v>
          </cell>
          <cell r="C136" t="str">
            <v>TAC</v>
          </cell>
          <cell r="D136" t="str">
            <v>f</v>
          </cell>
          <cell r="E136">
            <v>39619</v>
          </cell>
          <cell r="F136" t="str">
            <v>U17W</v>
          </cell>
        </row>
        <row r="137">
          <cell r="A137">
            <v>135</v>
          </cell>
          <cell r="B137" t="str">
            <v>Phoebe Isabel Devon Milburn</v>
          </cell>
          <cell r="C137" t="str">
            <v>TAC</v>
          </cell>
          <cell r="D137" t="str">
            <v>f</v>
          </cell>
          <cell r="E137">
            <v>39140</v>
          </cell>
          <cell r="F137" t="str">
            <v>U20 Women</v>
          </cell>
        </row>
        <row r="138">
          <cell r="A138">
            <v>136</v>
          </cell>
          <cell r="B138" t="str">
            <v>Rosemary Hutton</v>
          </cell>
          <cell r="C138" t="str">
            <v>TAC</v>
          </cell>
          <cell r="D138" t="str">
            <v>f</v>
          </cell>
          <cell r="E138">
            <v>17369</v>
          </cell>
          <cell r="F138" t="str">
            <v>V75W</v>
          </cell>
        </row>
        <row r="139">
          <cell r="A139">
            <v>137</v>
          </cell>
          <cell r="B139" t="str">
            <v>Alexa Chanel Ohly</v>
          </cell>
          <cell r="C139" t="str">
            <v xml:space="preserve">Penryn College </v>
          </cell>
          <cell r="D139" t="str">
            <v>f</v>
          </cell>
          <cell r="E139">
            <v>40835</v>
          </cell>
          <cell r="F139" t="str">
            <v>U13G</v>
          </cell>
        </row>
        <row r="140">
          <cell r="A140">
            <v>138</v>
          </cell>
          <cell r="B140" t="str">
            <v>Ed Carter</v>
          </cell>
          <cell r="C140" t="str">
            <v xml:space="preserve">Penryn College </v>
          </cell>
          <cell r="D140" t="str">
            <v>m</v>
          </cell>
          <cell r="E140">
            <v>40233</v>
          </cell>
          <cell r="F140" t="str">
            <v>U15B</v>
          </cell>
        </row>
        <row r="141">
          <cell r="A141">
            <v>139</v>
          </cell>
          <cell r="B141" t="str">
            <v>Elizabeth Hipwell</v>
          </cell>
          <cell r="C141" t="str">
            <v xml:space="preserve">Penryn College </v>
          </cell>
          <cell r="D141" t="str">
            <v>f</v>
          </cell>
          <cell r="E141">
            <v>41113</v>
          </cell>
          <cell r="F141" t="str">
            <v>U13G</v>
          </cell>
        </row>
        <row r="142">
          <cell r="A142">
            <v>140</v>
          </cell>
          <cell r="B142" t="str">
            <v>Ely Mason</v>
          </cell>
          <cell r="C142" t="str">
            <v xml:space="preserve">Penryn College </v>
          </cell>
          <cell r="D142" t="str">
            <v>m</v>
          </cell>
          <cell r="E142">
            <v>40203</v>
          </cell>
          <cell r="F142" t="str">
            <v>U15B</v>
          </cell>
        </row>
        <row r="143">
          <cell r="A143">
            <v>141</v>
          </cell>
          <cell r="B143" t="str">
            <v>Georgie Manaia Laing</v>
          </cell>
          <cell r="C143" t="str">
            <v xml:space="preserve">Penryn College </v>
          </cell>
          <cell r="D143" t="str">
            <v>f</v>
          </cell>
          <cell r="E143">
            <v>40816</v>
          </cell>
          <cell r="F143" t="str">
            <v>U13G</v>
          </cell>
        </row>
        <row r="144">
          <cell r="A144">
            <v>142</v>
          </cell>
          <cell r="B144" t="str">
            <v>Harry Tattersall</v>
          </cell>
          <cell r="C144" t="str">
            <v xml:space="preserve">Penryn College </v>
          </cell>
          <cell r="D144" t="str">
            <v>m</v>
          </cell>
          <cell r="E144">
            <v>40304</v>
          </cell>
          <cell r="F144" t="str">
            <v>U15B</v>
          </cell>
        </row>
        <row r="145">
          <cell r="A145">
            <v>143</v>
          </cell>
          <cell r="B145" t="str">
            <v>Hazel Florence Patience Blackburn</v>
          </cell>
          <cell r="C145" t="str">
            <v xml:space="preserve">Penryn College </v>
          </cell>
          <cell r="D145" t="str">
            <v>f</v>
          </cell>
          <cell r="E145">
            <v>40904</v>
          </cell>
          <cell r="F145" t="str">
            <v>U13G</v>
          </cell>
        </row>
        <row r="146">
          <cell r="A146">
            <v>144</v>
          </cell>
          <cell r="B146" t="str">
            <v>Megan Sophia Uphill</v>
          </cell>
          <cell r="C146" t="str">
            <v xml:space="preserve">Penryn College </v>
          </cell>
          <cell r="D146" t="str">
            <v>f</v>
          </cell>
          <cell r="E146">
            <v>40639</v>
          </cell>
          <cell r="F146" t="str">
            <v>U15G</v>
          </cell>
        </row>
        <row r="147">
          <cell r="A147">
            <v>145</v>
          </cell>
          <cell r="B147" t="str">
            <v>Piper Lilly Warner</v>
          </cell>
          <cell r="C147" t="str">
            <v xml:space="preserve">Penryn College </v>
          </cell>
          <cell r="D147" t="str">
            <v>f</v>
          </cell>
          <cell r="E147">
            <v>41136</v>
          </cell>
          <cell r="F147" t="str">
            <v>U13G</v>
          </cell>
        </row>
        <row r="148">
          <cell r="A148">
            <v>146</v>
          </cell>
          <cell r="B148" t="str">
            <v>Polly Dyer</v>
          </cell>
          <cell r="C148" t="str">
            <v xml:space="preserve">Penryn College </v>
          </cell>
          <cell r="D148" t="str">
            <v>f</v>
          </cell>
          <cell r="E148">
            <v>39748</v>
          </cell>
          <cell r="F148" t="str">
            <v>U17W</v>
          </cell>
        </row>
        <row r="149">
          <cell r="A149">
            <v>147</v>
          </cell>
          <cell r="B149" t="str">
            <v>Siaan Sachi Glazzard</v>
          </cell>
          <cell r="C149" t="str">
            <v xml:space="preserve">Penryn College </v>
          </cell>
          <cell r="D149" t="str">
            <v>f</v>
          </cell>
          <cell r="E149">
            <v>40820</v>
          </cell>
          <cell r="F149" t="str">
            <v>U13G</v>
          </cell>
        </row>
        <row r="150">
          <cell r="A150">
            <v>148</v>
          </cell>
          <cell r="B150" t="str">
            <v>Willow Barnes</v>
          </cell>
          <cell r="C150" t="str">
            <v xml:space="preserve">Penryn College </v>
          </cell>
          <cell r="D150" t="str">
            <v>f</v>
          </cell>
          <cell r="E150">
            <v>40480</v>
          </cell>
          <cell r="F150" t="str">
            <v>U15G</v>
          </cell>
        </row>
        <row r="151">
          <cell r="A151">
            <v>149</v>
          </cell>
          <cell r="B151" t="str">
            <v>Anna Harrold</v>
          </cell>
          <cell r="C151" t="str">
            <v>Truro RC</v>
          </cell>
          <cell r="D151" t="str">
            <v>f</v>
          </cell>
          <cell r="E151">
            <v>29656</v>
          </cell>
          <cell r="F151" t="str">
            <v>V40W</v>
          </cell>
        </row>
        <row r="152">
          <cell r="A152">
            <v>150</v>
          </cell>
          <cell r="B152" t="str">
            <v>Kaitlin Stevenson</v>
          </cell>
          <cell r="C152" t="str">
            <v>Brannel</v>
          </cell>
          <cell r="D152" t="str">
            <v>f</v>
          </cell>
          <cell r="E152">
            <v>40560</v>
          </cell>
          <cell r="F152" t="str">
            <v>U15G</v>
          </cell>
        </row>
        <row r="153">
          <cell r="A153">
            <v>151</v>
          </cell>
          <cell r="B153" t="str">
            <v>Kerensa Riley</v>
          </cell>
          <cell r="C153" t="str">
            <v>CAC</v>
          </cell>
          <cell r="D153" t="str">
            <v>f</v>
          </cell>
          <cell r="E153">
            <v>37799</v>
          </cell>
          <cell r="F153" t="str">
            <v>Senior Women</v>
          </cell>
        </row>
        <row r="154">
          <cell r="A154">
            <v>152</v>
          </cell>
          <cell r="B154" t="str">
            <v>Lauren Higgins</v>
          </cell>
          <cell r="C154" t="str">
            <v>West Cheshire AC</v>
          </cell>
          <cell r="D154" t="str">
            <v>f</v>
          </cell>
          <cell r="E154">
            <v>40469</v>
          </cell>
          <cell r="F154" t="str">
            <v>U15G</v>
          </cell>
        </row>
        <row r="155">
          <cell r="A155">
            <v>153</v>
          </cell>
          <cell r="B155" t="str">
            <v>Lily Moore</v>
          </cell>
          <cell r="C155" t="str">
            <v>Cornwall AA</v>
          </cell>
          <cell r="D155" t="str">
            <v>f</v>
          </cell>
          <cell r="E155">
            <v>42329</v>
          </cell>
          <cell r="F155" t="str">
            <v>U9G</v>
          </cell>
        </row>
        <row r="156">
          <cell r="A156">
            <v>154</v>
          </cell>
          <cell r="B156" t="str">
            <v>Charlotte Doney</v>
          </cell>
          <cell r="C156" t="str">
            <v>TAC</v>
          </cell>
          <cell r="D156" t="str">
            <v>f</v>
          </cell>
          <cell r="E156">
            <v>39798</v>
          </cell>
          <cell r="F156" t="str">
            <v>U17W</v>
          </cell>
        </row>
        <row r="157">
          <cell r="A157">
            <v>155</v>
          </cell>
          <cell r="B157" t="str">
            <v>Isabelle Doney</v>
          </cell>
          <cell r="C157" t="str">
            <v>TAC</v>
          </cell>
          <cell r="D157" t="str">
            <v>f</v>
          </cell>
          <cell r="E157">
            <v>40367</v>
          </cell>
          <cell r="F157" t="str">
            <v>U15G</v>
          </cell>
        </row>
        <row r="158">
          <cell r="A158">
            <v>156</v>
          </cell>
          <cell r="B158" t="str">
            <v>Emilia Kennedy</v>
          </cell>
          <cell r="C158" t="str">
            <v>COPAC</v>
          </cell>
          <cell r="D158" t="str">
            <v>f</v>
          </cell>
          <cell r="E158">
            <v>41921</v>
          </cell>
          <cell r="F158" t="str">
            <v>U10G</v>
          </cell>
        </row>
        <row r="159">
          <cell r="A159">
            <v>157</v>
          </cell>
          <cell r="B159" t="str">
            <v>Keira Martin</v>
          </cell>
          <cell r="C159" t="str">
            <v xml:space="preserve">Penryn College </v>
          </cell>
          <cell r="D159" t="str">
            <v>f</v>
          </cell>
          <cell r="E159">
            <v>40453</v>
          </cell>
          <cell r="F159" t="str">
            <v>U15G</v>
          </cell>
        </row>
        <row r="160">
          <cell r="A160">
            <v>158</v>
          </cell>
          <cell r="B160" t="str">
            <v>Kit Hipwell</v>
          </cell>
          <cell r="C160" t="str">
            <v>Cornwall AA</v>
          </cell>
          <cell r="D160" t="str">
            <v>m</v>
          </cell>
          <cell r="E160">
            <v>41680</v>
          </cell>
          <cell r="F160" t="str">
            <v>U11B</v>
          </cell>
        </row>
        <row r="161">
          <cell r="A161">
            <v>159</v>
          </cell>
          <cell r="B161" t="str">
            <v>Jerry Kevern</v>
          </cell>
          <cell r="C161" t="str">
            <v>COPAC</v>
          </cell>
          <cell r="D161" t="str">
            <v>m</v>
          </cell>
          <cell r="E161">
            <v>25287</v>
          </cell>
          <cell r="F161" t="str">
            <v>V55M</v>
          </cell>
        </row>
        <row r="162">
          <cell r="A162">
            <v>160</v>
          </cell>
          <cell r="B162" t="str">
            <v>Dempsey Ingleby</v>
          </cell>
          <cell r="C162" t="str">
            <v>COPAC</v>
          </cell>
          <cell r="D162" t="str">
            <v>m</v>
          </cell>
          <cell r="E162">
            <v>42489</v>
          </cell>
          <cell r="F162" t="str">
            <v>U9B</v>
          </cell>
        </row>
        <row r="163">
          <cell r="A163">
            <v>161</v>
          </cell>
          <cell r="B163" t="str">
            <v>Blake Williams</v>
          </cell>
          <cell r="C163" t="str">
            <v>N&amp;P</v>
          </cell>
          <cell r="D163" t="str">
            <v>m</v>
          </cell>
          <cell r="E163">
            <v>38642</v>
          </cell>
          <cell r="F163" t="str">
            <v>U20 Men</v>
          </cell>
        </row>
        <row r="164">
          <cell r="A164" t="str">
            <v/>
          </cell>
          <cell r="B164"/>
          <cell r="C164" t="str">
            <v/>
          </cell>
          <cell r="D164" t="str">
            <v/>
          </cell>
          <cell r="E164"/>
          <cell r="F164" t="str">
            <v/>
          </cell>
        </row>
        <row r="165">
          <cell r="A165" t="str">
            <v/>
          </cell>
          <cell r="B165"/>
          <cell r="C165" t="str">
            <v/>
          </cell>
          <cell r="D165" t="str">
            <v/>
          </cell>
          <cell r="E165"/>
          <cell r="F165" t="str">
            <v/>
          </cell>
        </row>
        <row r="166">
          <cell r="A166" t="str">
            <v/>
          </cell>
          <cell r="B166"/>
          <cell r="C166" t="str">
            <v/>
          </cell>
          <cell r="D166" t="str">
            <v/>
          </cell>
          <cell r="E166"/>
          <cell r="F166" t="str">
            <v/>
          </cell>
        </row>
        <row r="167">
          <cell r="A167" t="str">
            <v/>
          </cell>
          <cell r="B167"/>
          <cell r="C167" t="str">
            <v/>
          </cell>
          <cell r="D167" t="str">
            <v/>
          </cell>
          <cell r="E167"/>
          <cell r="F167" t="str">
            <v/>
          </cell>
        </row>
        <row r="168">
          <cell r="A168" t="str">
            <v/>
          </cell>
          <cell r="B168"/>
          <cell r="C168" t="str">
            <v/>
          </cell>
          <cell r="D168" t="str">
            <v/>
          </cell>
          <cell r="E168"/>
          <cell r="F168" t="str">
            <v/>
          </cell>
        </row>
        <row r="169">
          <cell r="A169" t="str">
            <v/>
          </cell>
          <cell r="B169"/>
          <cell r="C169" t="str">
            <v/>
          </cell>
          <cell r="D169" t="str">
            <v/>
          </cell>
          <cell r="E169"/>
          <cell r="F169" t="str">
            <v/>
          </cell>
        </row>
        <row r="170">
          <cell r="A170" t="str">
            <v/>
          </cell>
          <cell r="B170"/>
          <cell r="C170" t="str">
            <v/>
          </cell>
          <cell r="D170" t="str">
            <v/>
          </cell>
          <cell r="E170"/>
          <cell r="F170" t="str">
            <v/>
          </cell>
        </row>
        <row r="171">
          <cell r="A171" t="str">
            <v/>
          </cell>
          <cell r="B171"/>
          <cell r="C171" t="str">
            <v/>
          </cell>
          <cell r="D171" t="str">
            <v/>
          </cell>
          <cell r="E171"/>
          <cell r="F171" t="str">
            <v/>
          </cell>
        </row>
        <row r="172">
          <cell r="A172" t="str">
            <v/>
          </cell>
          <cell r="B172"/>
          <cell r="C172" t="str">
            <v/>
          </cell>
          <cell r="D172" t="str">
            <v/>
          </cell>
          <cell r="E172"/>
          <cell r="F172" t="str">
            <v/>
          </cell>
        </row>
        <row r="173">
          <cell r="A173" t="str">
            <v/>
          </cell>
          <cell r="B173"/>
          <cell r="C173" t="str">
            <v/>
          </cell>
          <cell r="D173" t="str">
            <v/>
          </cell>
          <cell r="E173"/>
          <cell r="F173" t="str">
            <v/>
          </cell>
        </row>
        <row r="174">
          <cell r="A174" t="str">
            <v/>
          </cell>
          <cell r="B174"/>
          <cell r="C174" t="str">
            <v/>
          </cell>
          <cell r="D174" t="str">
            <v/>
          </cell>
          <cell r="E174"/>
          <cell r="F174" t="str">
            <v/>
          </cell>
        </row>
        <row r="175">
          <cell r="A175" t="str">
            <v/>
          </cell>
          <cell r="B175"/>
          <cell r="C175" t="str">
            <v/>
          </cell>
          <cell r="D175" t="str">
            <v/>
          </cell>
          <cell r="E175"/>
          <cell r="F175" t="str">
            <v/>
          </cell>
        </row>
        <row r="176">
          <cell r="A176" t="str">
            <v/>
          </cell>
          <cell r="B176"/>
          <cell r="C176" t="str">
            <v/>
          </cell>
          <cell r="D176" t="str">
            <v/>
          </cell>
          <cell r="E176"/>
          <cell r="F176" t="str">
            <v/>
          </cell>
        </row>
        <row r="177">
          <cell r="A177" t="str">
            <v/>
          </cell>
          <cell r="B177"/>
          <cell r="C177" t="str">
            <v/>
          </cell>
          <cell r="D177" t="str">
            <v/>
          </cell>
          <cell r="E177"/>
          <cell r="F177" t="str">
            <v/>
          </cell>
        </row>
        <row r="178">
          <cell r="A178" t="str">
            <v/>
          </cell>
          <cell r="B178"/>
          <cell r="C178" t="str">
            <v/>
          </cell>
          <cell r="D178" t="str">
            <v/>
          </cell>
          <cell r="E178"/>
          <cell r="F178" t="str">
            <v/>
          </cell>
        </row>
        <row r="179">
          <cell r="A179" t="str">
            <v/>
          </cell>
          <cell r="B179"/>
          <cell r="C179" t="str">
            <v/>
          </cell>
          <cell r="D179" t="str">
            <v/>
          </cell>
          <cell r="E179"/>
          <cell r="F179" t="str">
            <v/>
          </cell>
        </row>
        <row r="180">
          <cell r="A180" t="str">
            <v/>
          </cell>
          <cell r="B180"/>
          <cell r="C180" t="str">
            <v/>
          </cell>
          <cell r="D180" t="str">
            <v/>
          </cell>
          <cell r="E180"/>
          <cell r="F180" t="str">
            <v/>
          </cell>
        </row>
        <row r="181">
          <cell r="A181" t="str">
            <v/>
          </cell>
          <cell r="B181"/>
          <cell r="C181" t="str">
            <v/>
          </cell>
          <cell r="D181" t="str">
            <v/>
          </cell>
          <cell r="E181"/>
          <cell r="F181" t="str">
            <v/>
          </cell>
        </row>
        <row r="182">
          <cell r="A182" t="str">
            <v/>
          </cell>
          <cell r="B182"/>
          <cell r="C182" t="str">
            <v/>
          </cell>
          <cell r="D182" t="str">
            <v/>
          </cell>
          <cell r="E182"/>
          <cell r="F182" t="str">
            <v/>
          </cell>
        </row>
        <row r="183">
          <cell r="A183" t="str">
            <v/>
          </cell>
          <cell r="B183"/>
          <cell r="C183" t="str">
            <v/>
          </cell>
          <cell r="D183" t="str">
            <v/>
          </cell>
          <cell r="E183"/>
          <cell r="F183" t="str">
            <v/>
          </cell>
        </row>
        <row r="184">
          <cell r="A184" t="str">
            <v/>
          </cell>
          <cell r="B184"/>
          <cell r="C184" t="str">
            <v/>
          </cell>
          <cell r="D184" t="str">
            <v/>
          </cell>
          <cell r="E184"/>
          <cell r="F184" t="str">
            <v/>
          </cell>
        </row>
        <row r="185">
          <cell r="A185" t="str">
            <v/>
          </cell>
          <cell r="B185"/>
          <cell r="C185" t="str">
            <v/>
          </cell>
          <cell r="D185" t="str">
            <v/>
          </cell>
          <cell r="E185"/>
          <cell r="F185" t="str">
            <v/>
          </cell>
        </row>
        <row r="186">
          <cell r="A186" t="str">
            <v/>
          </cell>
          <cell r="B186"/>
          <cell r="C186" t="str">
            <v/>
          </cell>
          <cell r="D186" t="str">
            <v/>
          </cell>
          <cell r="E186"/>
          <cell r="F186" t="str">
            <v/>
          </cell>
        </row>
        <row r="187">
          <cell r="A187" t="str">
            <v/>
          </cell>
          <cell r="B187"/>
          <cell r="C187" t="str">
            <v/>
          </cell>
          <cell r="D187" t="str">
            <v/>
          </cell>
          <cell r="E187"/>
          <cell r="F187" t="str">
            <v/>
          </cell>
        </row>
        <row r="188">
          <cell r="A188" t="str">
            <v/>
          </cell>
          <cell r="B188"/>
          <cell r="C188" t="str">
            <v/>
          </cell>
          <cell r="D188" t="str">
            <v/>
          </cell>
          <cell r="E188"/>
          <cell r="F188" t="str">
            <v/>
          </cell>
        </row>
        <row r="189">
          <cell r="A189" t="str">
            <v/>
          </cell>
          <cell r="B189"/>
          <cell r="C189" t="str">
            <v/>
          </cell>
          <cell r="D189" t="str">
            <v/>
          </cell>
          <cell r="E189"/>
          <cell r="F189" t="str">
            <v/>
          </cell>
        </row>
        <row r="190">
          <cell r="A190" t="str">
            <v/>
          </cell>
          <cell r="B190"/>
          <cell r="C190" t="str">
            <v/>
          </cell>
          <cell r="D190" t="str">
            <v/>
          </cell>
          <cell r="E190"/>
          <cell r="F190" t="str">
            <v/>
          </cell>
        </row>
        <row r="191">
          <cell r="A191" t="str">
            <v/>
          </cell>
          <cell r="B191"/>
          <cell r="C191" t="str">
            <v/>
          </cell>
          <cell r="D191" t="str">
            <v/>
          </cell>
          <cell r="E191"/>
          <cell r="F191" t="str">
            <v/>
          </cell>
        </row>
        <row r="192">
          <cell r="A192" t="str">
            <v/>
          </cell>
          <cell r="B192"/>
          <cell r="C192" t="str">
            <v/>
          </cell>
          <cell r="D192" t="str">
            <v/>
          </cell>
          <cell r="E192"/>
          <cell r="F192" t="str">
            <v/>
          </cell>
        </row>
        <row r="193">
          <cell r="A193" t="str">
            <v/>
          </cell>
          <cell r="B193"/>
          <cell r="C193" t="str">
            <v/>
          </cell>
          <cell r="D193" t="str">
            <v/>
          </cell>
          <cell r="E193"/>
          <cell r="F193" t="str">
            <v/>
          </cell>
        </row>
        <row r="194">
          <cell r="A194" t="str">
            <v/>
          </cell>
          <cell r="B194"/>
          <cell r="C194" t="str">
            <v/>
          </cell>
          <cell r="D194" t="str">
            <v/>
          </cell>
          <cell r="E194"/>
          <cell r="F194" t="str">
            <v/>
          </cell>
        </row>
        <row r="195">
          <cell r="A195" t="str">
            <v/>
          </cell>
          <cell r="B195"/>
          <cell r="C195" t="str">
            <v/>
          </cell>
          <cell r="D195" t="str">
            <v/>
          </cell>
          <cell r="E195"/>
          <cell r="F195" t="str">
            <v/>
          </cell>
        </row>
        <row r="196">
          <cell r="A196" t="str">
            <v/>
          </cell>
          <cell r="B196"/>
          <cell r="C196" t="str">
            <v/>
          </cell>
          <cell r="D196" t="str">
            <v/>
          </cell>
          <cell r="E196"/>
          <cell r="F196" t="str">
            <v/>
          </cell>
        </row>
        <row r="197">
          <cell r="A197" t="str">
            <v/>
          </cell>
          <cell r="B197"/>
          <cell r="C197" t="str">
            <v/>
          </cell>
          <cell r="D197" t="str">
            <v/>
          </cell>
          <cell r="E197"/>
          <cell r="F197" t="str">
            <v/>
          </cell>
        </row>
        <row r="198">
          <cell r="A198" t="str">
            <v/>
          </cell>
          <cell r="B198"/>
          <cell r="C198" t="str">
            <v/>
          </cell>
          <cell r="D198" t="str">
            <v/>
          </cell>
          <cell r="E198"/>
          <cell r="F198" t="str">
            <v/>
          </cell>
        </row>
        <row r="199">
          <cell r="A199" t="str">
            <v/>
          </cell>
          <cell r="B199"/>
          <cell r="C199" t="str">
            <v/>
          </cell>
          <cell r="D199" t="str">
            <v/>
          </cell>
          <cell r="E199"/>
          <cell r="F199" t="str">
            <v/>
          </cell>
        </row>
        <row r="200">
          <cell r="A200" t="str">
            <v/>
          </cell>
          <cell r="B200"/>
          <cell r="C200" t="str">
            <v/>
          </cell>
          <cell r="D200" t="str">
            <v/>
          </cell>
          <cell r="E200"/>
          <cell r="F200" t="str">
            <v/>
          </cell>
        </row>
        <row r="201">
          <cell r="A201" t="str">
            <v/>
          </cell>
          <cell r="B201"/>
          <cell r="C201" t="str">
            <v/>
          </cell>
          <cell r="D201" t="str">
            <v/>
          </cell>
          <cell r="E201"/>
          <cell r="F201" t="str">
            <v/>
          </cell>
        </row>
        <row r="202">
          <cell r="A202" t="str">
            <v/>
          </cell>
          <cell r="B202"/>
          <cell r="C202" t="str">
            <v/>
          </cell>
          <cell r="D202" t="str">
            <v/>
          </cell>
          <cell r="E202"/>
          <cell r="F202" t="str">
            <v/>
          </cell>
        </row>
        <row r="203">
          <cell r="A203" t="str">
            <v/>
          </cell>
          <cell r="B203"/>
          <cell r="C203" t="str">
            <v/>
          </cell>
          <cell r="D203" t="str">
            <v/>
          </cell>
          <cell r="E203"/>
          <cell r="F203" t="str">
            <v/>
          </cell>
        </row>
        <row r="204">
          <cell r="A204" t="str">
            <v/>
          </cell>
          <cell r="B204"/>
          <cell r="C204" t="str">
            <v/>
          </cell>
          <cell r="D204" t="str">
            <v/>
          </cell>
          <cell r="E204"/>
          <cell r="F204" t="str">
            <v/>
          </cell>
        </row>
        <row r="205">
          <cell r="A205" t="str">
            <v/>
          </cell>
          <cell r="B205"/>
          <cell r="C205" t="str">
            <v/>
          </cell>
          <cell r="D205" t="str">
            <v/>
          </cell>
          <cell r="E205"/>
          <cell r="F205" t="str">
            <v/>
          </cell>
        </row>
        <row r="206">
          <cell r="A206" t="str">
            <v/>
          </cell>
          <cell r="B206"/>
          <cell r="C206" t="str">
            <v/>
          </cell>
          <cell r="D206" t="str">
            <v/>
          </cell>
          <cell r="E206"/>
          <cell r="F206" t="str">
            <v/>
          </cell>
        </row>
        <row r="207">
          <cell r="A207" t="str">
            <v/>
          </cell>
          <cell r="B207"/>
          <cell r="C207" t="str">
            <v/>
          </cell>
          <cell r="D207" t="str">
            <v/>
          </cell>
          <cell r="E207"/>
          <cell r="F207" t="str">
            <v/>
          </cell>
        </row>
        <row r="208">
          <cell r="A208" t="str">
            <v/>
          </cell>
          <cell r="B208"/>
          <cell r="C208" t="str">
            <v/>
          </cell>
          <cell r="D208" t="str">
            <v/>
          </cell>
          <cell r="E208"/>
          <cell r="F208" t="str">
            <v/>
          </cell>
        </row>
        <row r="209">
          <cell r="A209" t="str">
            <v/>
          </cell>
          <cell r="B209"/>
          <cell r="C209" t="str">
            <v/>
          </cell>
          <cell r="D209" t="str">
            <v/>
          </cell>
          <cell r="E209"/>
          <cell r="F209" t="str">
            <v/>
          </cell>
        </row>
        <row r="210">
          <cell r="A210" t="str">
            <v/>
          </cell>
          <cell r="B210"/>
          <cell r="C210" t="str">
            <v/>
          </cell>
          <cell r="D210" t="str">
            <v/>
          </cell>
          <cell r="E210"/>
          <cell r="F210" t="str">
            <v/>
          </cell>
        </row>
        <row r="211">
          <cell r="A211" t="str">
            <v/>
          </cell>
          <cell r="B211"/>
          <cell r="C211" t="str">
            <v/>
          </cell>
          <cell r="D211" t="str">
            <v/>
          </cell>
          <cell r="E211"/>
          <cell r="F211" t="str">
            <v/>
          </cell>
        </row>
        <row r="212">
          <cell r="A212" t="str">
            <v/>
          </cell>
          <cell r="B212"/>
          <cell r="C212" t="str">
            <v/>
          </cell>
          <cell r="D212" t="str">
            <v/>
          </cell>
          <cell r="E212"/>
          <cell r="F212" t="str">
            <v/>
          </cell>
        </row>
        <row r="213">
          <cell r="A213" t="str">
            <v/>
          </cell>
          <cell r="B213"/>
          <cell r="C213" t="str">
            <v/>
          </cell>
          <cell r="D213" t="str">
            <v/>
          </cell>
          <cell r="E213"/>
          <cell r="F213" t="str">
            <v/>
          </cell>
        </row>
        <row r="214">
          <cell r="A214" t="str">
            <v/>
          </cell>
          <cell r="B214"/>
          <cell r="C214" t="str">
            <v/>
          </cell>
          <cell r="D214" t="str">
            <v/>
          </cell>
          <cell r="E214"/>
          <cell r="F214" t="str">
            <v/>
          </cell>
        </row>
        <row r="215">
          <cell r="A215" t="str">
            <v/>
          </cell>
          <cell r="B215"/>
          <cell r="C215" t="str">
            <v/>
          </cell>
          <cell r="D215" t="str">
            <v/>
          </cell>
          <cell r="E215"/>
          <cell r="F215" t="str">
            <v/>
          </cell>
        </row>
        <row r="216">
          <cell r="A216" t="str">
            <v/>
          </cell>
          <cell r="B216"/>
          <cell r="C216" t="str">
            <v/>
          </cell>
          <cell r="D216" t="str">
            <v/>
          </cell>
          <cell r="E216"/>
          <cell r="F216" t="str">
            <v/>
          </cell>
        </row>
        <row r="217">
          <cell r="A217" t="str">
            <v/>
          </cell>
          <cell r="B217"/>
          <cell r="C217" t="str">
            <v/>
          </cell>
          <cell r="D217" t="str">
            <v/>
          </cell>
          <cell r="E217"/>
          <cell r="F217" t="str">
            <v/>
          </cell>
        </row>
        <row r="218">
          <cell r="A218" t="str">
            <v/>
          </cell>
          <cell r="B218"/>
          <cell r="C218" t="str">
            <v/>
          </cell>
          <cell r="D218" t="str">
            <v/>
          </cell>
          <cell r="E218"/>
          <cell r="F218" t="str">
            <v/>
          </cell>
        </row>
        <row r="219">
          <cell r="A219" t="str">
            <v/>
          </cell>
          <cell r="B219"/>
          <cell r="C219" t="str">
            <v/>
          </cell>
          <cell r="D219" t="str">
            <v/>
          </cell>
          <cell r="E219"/>
          <cell r="F219" t="str">
            <v/>
          </cell>
        </row>
        <row r="220">
          <cell r="A220" t="str">
            <v/>
          </cell>
          <cell r="B220"/>
          <cell r="C220" t="str">
            <v/>
          </cell>
          <cell r="D220" t="str">
            <v/>
          </cell>
          <cell r="E220"/>
          <cell r="F220" t="str">
            <v/>
          </cell>
        </row>
        <row r="221">
          <cell r="A221" t="str">
            <v/>
          </cell>
          <cell r="B221"/>
          <cell r="C221" t="str">
            <v/>
          </cell>
          <cell r="D221" t="str">
            <v/>
          </cell>
          <cell r="E221"/>
          <cell r="F221" t="str">
            <v/>
          </cell>
        </row>
        <row r="222">
          <cell r="A222" t="str">
            <v/>
          </cell>
          <cell r="B222"/>
          <cell r="C222" t="str">
            <v/>
          </cell>
          <cell r="D222" t="str">
            <v/>
          </cell>
          <cell r="E222"/>
          <cell r="F222" t="str">
            <v/>
          </cell>
        </row>
        <row r="223">
          <cell r="A223" t="str">
            <v/>
          </cell>
          <cell r="B223"/>
          <cell r="C223" t="str">
            <v/>
          </cell>
          <cell r="D223" t="str">
            <v/>
          </cell>
          <cell r="E223"/>
          <cell r="F223" t="str">
            <v/>
          </cell>
        </row>
        <row r="224">
          <cell r="A224" t="str">
            <v/>
          </cell>
          <cell r="B224"/>
          <cell r="C224" t="str">
            <v/>
          </cell>
          <cell r="D224" t="str">
            <v/>
          </cell>
          <cell r="E224"/>
          <cell r="F224" t="str">
            <v/>
          </cell>
        </row>
        <row r="225">
          <cell r="A225" t="str">
            <v/>
          </cell>
          <cell r="B225"/>
          <cell r="C225" t="str">
            <v/>
          </cell>
          <cell r="D225" t="str">
            <v/>
          </cell>
          <cell r="E225"/>
          <cell r="F225" t="str">
            <v/>
          </cell>
        </row>
        <row r="226">
          <cell r="A226" t="str">
            <v/>
          </cell>
          <cell r="B226"/>
          <cell r="C226" t="str">
            <v/>
          </cell>
          <cell r="D226" t="str">
            <v/>
          </cell>
          <cell r="E226"/>
          <cell r="F226" t="str">
            <v/>
          </cell>
        </row>
        <row r="227">
          <cell r="A227" t="str">
            <v/>
          </cell>
          <cell r="B227"/>
          <cell r="C227" t="str">
            <v/>
          </cell>
          <cell r="D227" t="str">
            <v/>
          </cell>
          <cell r="E227"/>
          <cell r="F227" t="str">
            <v/>
          </cell>
        </row>
        <row r="228">
          <cell r="A228" t="str">
            <v/>
          </cell>
          <cell r="B228"/>
          <cell r="C228" t="str">
            <v/>
          </cell>
          <cell r="D228" t="str">
            <v/>
          </cell>
          <cell r="E228"/>
          <cell r="F228" t="str">
            <v/>
          </cell>
        </row>
        <row r="229">
          <cell r="A229" t="str">
            <v/>
          </cell>
          <cell r="B229"/>
          <cell r="C229" t="str">
            <v/>
          </cell>
          <cell r="D229" t="str">
            <v/>
          </cell>
          <cell r="E229"/>
          <cell r="F229" t="str">
            <v/>
          </cell>
        </row>
        <row r="230">
          <cell r="A230" t="str">
            <v/>
          </cell>
          <cell r="B230"/>
          <cell r="C230" t="str">
            <v/>
          </cell>
          <cell r="D230" t="str">
            <v/>
          </cell>
          <cell r="E230"/>
          <cell r="F230" t="str">
            <v/>
          </cell>
        </row>
        <row r="231">
          <cell r="A231" t="str">
            <v/>
          </cell>
          <cell r="B231"/>
          <cell r="C231" t="str">
            <v/>
          </cell>
          <cell r="D231" t="str">
            <v/>
          </cell>
          <cell r="E231"/>
          <cell r="F231" t="str">
            <v/>
          </cell>
        </row>
        <row r="232">
          <cell r="A232" t="str">
            <v/>
          </cell>
          <cell r="B232"/>
          <cell r="C232" t="str">
            <v/>
          </cell>
          <cell r="D232" t="str">
            <v/>
          </cell>
          <cell r="E232"/>
          <cell r="F232" t="str">
            <v/>
          </cell>
        </row>
        <row r="233">
          <cell r="A233" t="str">
            <v/>
          </cell>
          <cell r="B233"/>
          <cell r="C233" t="str">
            <v/>
          </cell>
          <cell r="D233" t="str">
            <v/>
          </cell>
          <cell r="E233"/>
          <cell r="F233" t="str">
            <v/>
          </cell>
        </row>
        <row r="234">
          <cell r="A234" t="str">
            <v/>
          </cell>
          <cell r="B234"/>
          <cell r="C234" t="str">
            <v/>
          </cell>
          <cell r="D234" t="str">
            <v/>
          </cell>
          <cell r="E234"/>
          <cell r="F234" t="str">
            <v/>
          </cell>
        </row>
        <row r="235">
          <cell r="A235" t="str">
            <v/>
          </cell>
          <cell r="B235"/>
          <cell r="C235" t="str">
            <v/>
          </cell>
          <cell r="D235" t="str">
            <v/>
          </cell>
          <cell r="E235"/>
          <cell r="F235" t="str">
            <v/>
          </cell>
        </row>
        <row r="236">
          <cell r="A236" t="str">
            <v/>
          </cell>
          <cell r="B236"/>
          <cell r="C236" t="str">
            <v/>
          </cell>
          <cell r="D236" t="str">
            <v/>
          </cell>
          <cell r="E236"/>
          <cell r="F236" t="str">
            <v/>
          </cell>
        </row>
        <row r="237">
          <cell r="A237" t="str">
            <v/>
          </cell>
          <cell r="B237"/>
          <cell r="C237" t="str">
            <v/>
          </cell>
          <cell r="D237" t="str">
            <v/>
          </cell>
          <cell r="E237"/>
          <cell r="F237" t="str">
            <v/>
          </cell>
        </row>
        <row r="238">
          <cell r="A238" t="str">
            <v/>
          </cell>
          <cell r="B238"/>
          <cell r="C238" t="str">
            <v/>
          </cell>
          <cell r="D238" t="str">
            <v/>
          </cell>
          <cell r="E238"/>
          <cell r="F238" t="str">
            <v/>
          </cell>
        </row>
        <row r="239">
          <cell r="A239" t="str">
            <v/>
          </cell>
          <cell r="B239"/>
          <cell r="C239" t="str">
            <v/>
          </cell>
          <cell r="D239" t="str">
            <v/>
          </cell>
          <cell r="E239"/>
          <cell r="F239" t="str">
            <v/>
          </cell>
        </row>
        <row r="240">
          <cell r="A240" t="str">
            <v/>
          </cell>
          <cell r="B240"/>
          <cell r="C240" t="str">
            <v/>
          </cell>
          <cell r="D240" t="str">
            <v/>
          </cell>
          <cell r="E240"/>
          <cell r="F240" t="str">
            <v/>
          </cell>
        </row>
        <row r="241">
          <cell r="A241" t="str">
            <v/>
          </cell>
          <cell r="B241"/>
          <cell r="C241" t="str">
            <v/>
          </cell>
          <cell r="D241" t="str">
            <v/>
          </cell>
          <cell r="E241"/>
          <cell r="F241" t="str">
            <v/>
          </cell>
        </row>
        <row r="242">
          <cell r="A242" t="str">
            <v/>
          </cell>
          <cell r="B242"/>
          <cell r="C242" t="str">
            <v/>
          </cell>
          <cell r="D242" t="str">
            <v/>
          </cell>
          <cell r="E242"/>
          <cell r="F242" t="str">
            <v/>
          </cell>
        </row>
        <row r="243">
          <cell r="A243" t="str">
            <v/>
          </cell>
          <cell r="B243"/>
          <cell r="C243" t="str">
            <v/>
          </cell>
          <cell r="D243" t="str">
            <v/>
          </cell>
          <cell r="E243"/>
          <cell r="F243" t="str">
            <v/>
          </cell>
        </row>
        <row r="244">
          <cell r="A244" t="str">
            <v/>
          </cell>
          <cell r="B244"/>
          <cell r="C244" t="str">
            <v/>
          </cell>
          <cell r="D244" t="str">
            <v/>
          </cell>
          <cell r="E244"/>
          <cell r="F244" t="str">
            <v/>
          </cell>
        </row>
        <row r="245">
          <cell r="A245" t="str">
            <v/>
          </cell>
          <cell r="B245"/>
          <cell r="C245" t="str">
            <v/>
          </cell>
          <cell r="D245" t="str">
            <v/>
          </cell>
          <cell r="E245"/>
          <cell r="F245" t="str">
            <v/>
          </cell>
        </row>
        <row r="246">
          <cell r="A246" t="str">
            <v/>
          </cell>
          <cell r="B246"/>
          <cell r="C246" t="str">
            <v/>
          </cell>
          <cell r="D246" t="str">
            <v/>
          </cell>
          <cell r="E246"/>
          <cell r="F246" t="str">
            <v/>
          </cell>
        </row>
        <row r="247">
          <cell r="A247" t="str">
            <v/>
          </cell>
          <cell r="B247"/>
          <cell r="C247" t="str">
            <v/>
          </cell>
          <cell r="D247" t="str">
            <v/>
          </cell>
          <cell r="E247"/>
          <cell r="F247" t="str">
            <v/>
          </cell>
        </row>
        <row r="248">
          <cell r="A248" t="str">
            <v/>
          </cell>
          <cell r="B248"/>
          <cell r="C248" t="str">
            <v/>
          </cell>
          <cell r="D248" t="str">
            <v/>
          </cell>
          <cell r="E248"/>
          <cell r="F248" t="str">
            <v/>
          </cell>
        </row>
        <row r="249">
          <cell r="A249" t="str">
            <v/>
          </cell>
          <cell r="B249"/>
          <cell r="C249" t="str">
            <v/>
          </cell>
          <cell r="D249" t="str">
            <v/>
          </cell>
          <cell r="E249"/>
          <cell r="F249" t="str">
            <v/>
          </cell>
        </row>
        <row r="250">
          <cell r="A250" t="str">
            <v/>
          </cell>
          <cell r="B250"/>
          <cell r="C250" t="str">
            <v/>
          </cell>
          <cell r="D250" t="str">
            <v/>
          </cell>
          <cell r="E250"/>
          <cell r="F250" t="str">
            <v/>
          </cell>
        </row>
        <row r="251">
          <cell r="A251" t="str">
            <v/>
          </cell>
          <cell r="B251"/>
          <cell r="C251" t="str">
            <v/>
          </cell>
          <cell r="D251" t="str">
            <v/>
          </cell>
          <cell r="E251"/>
          <cell r="F251" t="str">
            <v/>
          </cell>
        </row>
        <row r="252">
          <cell r="A252" t="str">
            <v/>
          </cell>
          <cell r="B252"/>
          <cell r="C252" t="str">
            <v/>
          </cell>
          <cell r="D252" t="str">
            <v/>
          </cell>
          <cell r="E252"/>
          <cell r="F252" t="str">
            <v/>
          </cell>
        </row>
        <row r="253">
          <cell r="A253" t="str">
            <v/>
          </cell>
          <cell r="B253"/>
          <cell r="C253" t="str">
            <v/>
          </cell>
          <cell r="D253" t="str">
            <v/>
          </cell>
          <cell r="E253"/>
          <cell r="F253" t="str">
            <v/>
          </cell>
        </row>
        <row r="254">
          <cell r="A254" t="str">
            <v/>
          </cell>
          <cell r="B254"/>
          <cell r="C254" t="str">
            <v/>
          </cell>
          <cell r="D254" t="str">
            <v/>
          </cell>
          <cell r="E254"/>
          <cell r="F254" t="str">
            <v/>
          </cell>
        </row>
        <row r="255">
          <cell r="A255" t="str">
            <v/>
          </cell>
          <cell r="B255"/>
          <cell r="C255" t="str">
            <v/>
          </cell>
          <cell r="D255" t="str">
            <v/>
          </cell>
          <cell r="E255"/>
          <cell r="F255" t="str">
            <v/>
          </cell>
        </row>
        <row r="256">
          <cell r="A256" t="str">
            <v/>
          </cell>
          <cell r="B256"/>
          <cell r="C256" t="str">
            <v/>
          </cell>
          <cell r="D256" t="str">
            <v/>
          </cell>
          <cell r="E256"/>
          <cell r="F256" t="str">
            <v/>
          </cell>
        </row>
        <row r="257">
          <cell r="A257" t="str">
            <v/>
          </cell>
          <cell r="B257"/>
          <cell r="C257" t="str">
            <v/>
          </cell>
          <cell r="D257" t="str">
            <v/>
          </cell>
          <cell r="E257"/>
          <cell r="F257" t="str">
            <v/>
          </cell>
        </row>
        <row r="258">
          <cell r="A258" t="str">
            <v/>
          </cell>
          <cell r="B258"/>
          <cell r="C258" t="str">
            <v/>
          </cell>
          <cell r="D258" t="str">
            <v/>
          </cell>
          <cell r="E258"/>
          <cell r="F258" t="str">
            <v/>
          </cell>
        </row>
        <row r="259">
          <cell r="A259" t="str">
            <v/>
          </cell>
          <cell r="B259"/>
          <cell r="C259" t="str">
            <v/>
          </cell>
          <cell r="D259" t="str">
            <v/>
          </cell>
          <cell r="E259"/>
          <cell r="F259" t="str">
            <v/>
          </cell>
        </row>
        <row r="260">
          <cell r="A260" t="str">
            <v/>
          </cell>
          <cell r="B260"/>
          <cell r="C260" t="str">
            <v/>
          </cell>
          <cell r="D260" t="str">
            <v/>
          </cell>
          <cell r="E260"/>
          <cell r="F260" t="str">
            <v/>
          </cell>
        </row>
        <row r="261">
          <cell r="A261" t="str">
            <v/>
          </cell>
          <cell r="B261"/>
          <cell r="C261" t="str">
            <v/>
          </cell>
          <cell r="D261" t="str">
            <v/>
          </cell>
          <cell r="E261"/>
          <cell r="F261" t="str">
            <v/>
          </cell>
        </row>
        <row r="262">
          <cell r="A262" t="str">
            <v/>
          </cell>
          <cell r="B262"/>
          <cell r="C262" t="str">
            <v/>
          </cell>
          <cell r="D262" t="str">
            <v/>
          </cell>
          <cell r="E262"/>
          <cell r="F262" t="str">
            <v/>
          </cell>
        </row>
        <row r="263">
          <cell r="A263" t="str">
            <v/>
          </cell>
          <cell r="B263"/>
          <cell r="C263" t="str">
            <v/>
          </cell>
          <cell r="D263" t="str">
            <v/>
          </cell>
          <cell r="E263"/>
          <cell r="F263" t="str">
            <v/>
          </cell>
        </row>
        <row r="264">
          <cell r="A264" t="str">
            <v/>
          </cell>
          <cell r="B264"/>
          <cell r="C264" t="str">
            <v/>
          </cell>
          <cell r="D264" t="str">
            <v/>
          </cell>
          <cell r="E264"/>
          <cell r="F264" t="str">
            <v/>
          </cell>
        </row>
        <row r="265">
          <cell r="A265" t="str">
            <v/>
          </cell>
          <cell r="B265"/>
          <cell r="C265" t="str">
            <v/>
          </cell>
          <cell r="D265" t="str">
            <v/>
          </cell>
          <cell r="E265"/>
          <cell r="F265" t="str">
            <v/>
          </cell>
        </row>
        <row r="266">
          <cell r="A266" t="str">
            <v/>
          </cell>
          <cell r="B266"/>
          <cell r="C266" t="str">
            <v/>
          </cell>
          <cell r="D266" t="str">
            <v/>
          </cell>
          <cell r="E266"/>
          <cell r="F266" t="str">
            <v/>
          </cell>
        </row>
        <row r="267">
          <cell r="A267" t="str">
            <v/>
          </cell>
          <cell r="B267"/>
          <cell r="C267" t="str">
            <v/>
          </cell>
          <cell r="D267" t="str">
            <v/>
          </cell>
          <cell r="E267"/>
          <cell r="F267" t="str">
            <v/>
          </cell>
        </row>
        <row r="268">
          <cell r="A268" t="str">
            <v/>
          </cell>
          <cell r="B268"/>
          <cell r="C268" t="str">
            <v/>
          </cell>
          <cell r="D268" t="str">
            <v/>
          </cell>
          <cell r="E268"/>
          <cell r="F268" t="str">
            <v/>
          </cell>
        </row>
        <row r="269">
          <cell r="A269" t="str">
            <v/>
          </cell>
          <cell r="B269"/>
          <cell r="C269" t="str">
            <v/>
          </cell>
          <cell r="D269" t="str">
            <v/>
          </cell>
          <cell r="E269"/>
          <cell r="F269" t="str">
            <v/>
          </cell>
        </row>
        <row r="270">
          <cell r="A270" t="str">
            <v/>
          </cell>
          <cell r="B270"/>
          <cell r="C270" t="str">
            <v/>
          </cell>
          <cell r="D270" t="str">
            <v/>
          </cell>
          <cell r="E270"/>
          <cell r="F270" t="str">
            <v/>
          </cell>
        </row>
        <row r="271">
          <cell r="A271" t="str">
            <v/>
          </cell>
          <cell r="B271"/>
          <cell r="C271" t="str">
            <v/>
          </cell>
          <cell r="D271" t="str">
            <v/>
          </cell>
          <cell r="E271"/>
          <cell r="F271" t="str">
            <v/>
          </cell>
        </row>
        <row r="272">
          <cell r="A272" t="str">
            <v/>
          </cell>
          <cell r="B272"/>
          <cell r="C272" t="str">
            <v/>
          </cell>
          <cell r="D272" t="str">
            <v/>
          </cell>
          <cell r="E272"/>
          <cell r="F272" t="str">
            <v/>
          </cell>
        </row>
        <row r="273">
          <cell r="A273" t="str">
            <v/>
          </cell>
          <cell r="B273"/>
          <cell r="C273" t="str">
            <v/>
          </cell>
          <cell r="D273" t="str">
            <v/>
          </cell>
          <cell r="E273"/>
          <cell r="F273" t="str">
            <v/>
          </cell>
        </row>
        <row r="274">
          <cell r="A274" t="str">
            <v/>
          </cell>
          <cell r="B274"/>
          <cell r="C274" t="str">
            <v/>
          </cell>
          <cell r="D274" t="str">
            <v/>
          </cell>
          <cell r="E274"/>
          <cell r="F274" t="str">
            <v/>
          </cell>
        </row>
        <row r="275">
          <cell r="A275" t="str">
            <v/>
          </cell>
          <cell r="B275"/>
          <cell r="C275" t="str">
            <v/>
          </cell>
          <cell r="D275" t="str">
            <v/>
          </cell>
          <cell r="E275"/>
          <cell r="F275" t="str">
            <v/>
          </cell>
        </row>
        <row r="276">
          <cell r="A276" t="str">
            <v/>
          </cell>
          <cell r="B276"/>
          <cell r="C276" t="str">
            <v/>
          </cell>
          <cell r="D276" t="str">
            <v/>
          </cell>
          <cell r="E276"/>
          <cell r="F276" t="str">
            <v/>
          </cell>
        </row>
        <row r="277">
          <cell r="A277" t="str">
            <v/>
          </cell>
          <cell r="B277"/>
          <cell r="C277" t="str">
            <v/>
          </cell>
          <cell r="D277" t="str">
            <v/>
          </cell>
          <cell r="E277"/>
          <cell r="F277" t="str">
            <v/>
          </cell>
        </row>
        <row r="278">
          <cell r="A278" t="str">
            <v/>
          </cell>
          <cell r="B278"/>
          <cell r="C278" t="str">
            <v/>
          </cell>
          <cell r="D278" t="str">
            <v/>
          </cell>
          <cell r="E278"/>
          <cell r="F278" t="str">
            <v/>
          </cell>
        </row>
        <row r="279">
          <cell r="A279" t="str">
            <v/>
          </cell>
          <cell r="B279"/>
          <cell r="C279" t="str">
            <v/>
          </cell>
          <cell r="D279" t="str">
            <v/>
          </cell>
          <cell r="E279"/>
          <cell r="F279" t="str">
            <v/>
          </cell>
        </row>
        <row r="280">
          <cell r="A280" t="str">
            <v/>
          </cell>
          <cell r="B280"/>
          <cell r="C280" t="str">
            <v/>
          </cell>
          <cell r="D280" t="str">
            <v/>
          </cell>
          <cell r="E280"/>
          <cell r="F280" t="str">
            <v/>
          </cell>
        </row>
        <row r="281">
          <cell r="A281" t="str">
            <v/>
          </cell>
          <cell r="B281"/>
          <cell r="C281" t="str">
            <v/>
          </cell>
          <cell r="D281" t="str">
            <v/>
          </cell>
          <cell r="E281"/>
          <cell r="F281" t="str">
            <v/>
          </cell>
        </row>
        <row r="282">
          <cell r="A282" t="str">
            <v/>
          </cell>
          <cell r="B282"/>
          <cell r="C282" t="str">
            <v/>
          </cell>
          <cell r="D282" t="str">
            <v/>
          </cell>
          <cell r="E282"/>
          <cell r="F282" t="str">
            <v/>
          </cell>
        </row>
        <row r="283">
          <cell r="A283" t="str">
            <v/>
          </cell>
          <cell r="B283"/>
          <cell r="C283" t="str">
            <v/>
          </cell>
          <cell r="D283" t="str">
            <v/>
          </cell>
          <cell r="E283"/>
          <cell r="F283" t="str">
            <v/>
          </cell>
        </row>
        <row r="284">
          <cell r="A284" t="str">
            <v/>
          </cell>
          <cell r="B284"/>
          <cell r="C284" t="str">
            <v/>
          </cell>
          <cell r="D284" t="str">
            <v/>
          </cell>
          <cell r="E284"/>
          <cell r="F284" t="str">
            <v/>
          </cell>
        </row>
        <row r="285">
          <cell r="A285" t="str">
            <v/>
          </cell>
          <cell r="B285"/>
          <cell r="C285" t="str">
            <v/>
          </cell>
          <cell r="D285" t="str">
            <v/>
          </cell>
          <cell r="E285"/>
          <cell r="F285" t="str">
            <v/>
          </cell>
        </row>
        <row r="286">
          <cell r="A286" t="str">
            <v/>
          </cell>
          <cell r="B286"/>
          <cell r="C286" t="str">
            <v/>
          </cell>
          <cell r="D286" t="str">
            <v/>
          </cell>
          <cell r="E286"/>
          <cell r="F286" t="str">
            <v/>
          </cell>
        </row>
        <row r="287">
          <cell r="A287" t="str">
            <v/>
          </cell>
          <cell r="B287"/>
          <cell r="C287" t="str">
            <v/>
          </cell>
          <cell r="D287" t="str">
            <v/>
          </cell>
          <cell r="E287"/>
          <cell r="F287" t="str">
            <v/>
          </cell>
        </row>
        <row r="288">
          <cell r="A288" t="str">
            <v/>
          </cell>
          <cell r="B288"/>
          <cell r="C288" t="str">
            <v/>
          </cell>
          <cell r="D288" t="str">
            <v/>
          </cell>
          <cell r="E288"/>
          <cell r="F288" t="str">
            <v/>
          </cell>
        </row>
        <row r="289">
          <cell r="A289" t="str">
            <v/>
          </cell>
          <cell r="B289"/>
          <cell r="C289" t="str">
            <v/>
          </cell>
          <cell r="D289" t="str">
            <v/>
          </cell>
          <cell r="E289"/>
          <cell r="F289" t="str">
            <v/>
          </cell>
        </row>
        <row r="290">
          <cell r="A290" t="str">
            <v/>
          </cell>
          <cell r="B290"/>
          <cell r="C290" t="str">
            <v/>
          </cell>
          <cell r="D290" t="str">
            <v/>
          </cell>
          <cell r="E290"/>
          <cell r="F290" t="str">
            <v/>
          </cell>
        </row>
        <row r="291">
          <cell r="A291" t="str">
            <v/>
          </cell>
          <cell r="B291"/>
          <cell r="C291" t="str">
            <v/>
          </cell>
          <cell r="D291" t="str">
            <v/>
          </cell>
          <cell r="E291"/>
          <cell r="F291" t="str">
            <v/>
          </cell>
        </row>
        <row r="292">
          <cell r="A292" t="str">
            <v/>
          </cell>
          <cell r="B292"/>
          <cell r="C292" t="str">
            <v/>
          </cell>
          <cell r="D292" t="str">
            <v/>
          </cell>
          <cell r="E292"/>
          <cell r="F292" t="str">
            <v/>
          </cell>
        </row>
        <row r="293">
          <cell r="A293" t="str">
            <v/>
          </cell>
          <cell r="B293"/>
          <cell r="C293" t="str">
            <v/>
          </cell>
          <cell r="D293" t="str">
            <v/>
          </cell>
          <cell r="E293"/>
          <cell r="F293" t="str">
            <v/>
          </cell>
        </row>
        <row r="294">
          <cell r="A294" t="str">
            <v/>
          </cell>
          <cell r="B294"/>
          <cell r="C294" t="str">
            <v/>
          </cell>
          <cell r="D294" t="str">
            <v/>
          </cell>
          <cell r="E294"/>
          <cell r="F294" t="str">
            <v/>
          </cell>
        </row>
        <row r="295">
          <cell r="A295" t="str">
            <v/>
          </cell>
          <cell r="B295"/>
          <cell r="C295" t="str">
            <v/>
          </cell>
          <cell r="D295" t="str">
            <v/>
          </cell>
          <cell r="E295"/>
          <cell r="F295" t="str">
            <v/>
          </cell>
        </row>
        <row r="296">
          <cell r="A296" t="str">
            <v/>
          </cell>
          <cell r="B296"/>
          <cell r="C296" t="str">
            <v/>
          </cell>
          <cell r="D296" t="str">
            <v/>
          </cell>
          <cell r="E296"/>
          <cell r="F296" t="str">
            <v/>
          </cell>
        </row>
        <row r="297">
          <cell r="A297" t="str">
            <v/>
          </cell>
          <cell r="B297"/>
          <cell r="C297" t="str">
            <v/>
          </cell>
          <cell r="D297" t="str">
            <v/>
          </cell>
          <cell r="E297"/>
          <cell r="F297" t="str">
            <v/>
          </cell>
        </row>
        <row r="298">
          <cell r="A298" t="str">
            <v/>
          </cell>
          <cell r="B298"/>
          <cell r="C298" t="str">
            <v/>
          </cell>
          <cell r="D298" t="str">
            <v/>
          </cell>
          <cell r="E298"/>
          <cell r="F298" t="str">
            <v/>
          </cell>
        </row>
        <row r="299">
          <cell r="A299" t="str">
            <v/>
          </cell>
          <cell r="B299"/>
          <cell r="C299" t="str">
            <v/>
          </cell>
          <cell r="D299" t="str">
            <v/>
          </cell>
          <cell r="E299"/>
          <cell r="F299" t="str">
            <v/>
          </cell>
        </row>
        <row r="300">
          <cell r="A300" t="str">
            <v/>
          </cell>
          <cell r="B300"/>
          <cell r="C300" t="str">
            <v/>
          </cell>
          <cell r="D300" t="str">
            <v/>
          </cell>
          <cell r="E300"/>
          <cell r="F300" t="str">
            <v/>
          </cell>
        </row>
        <row r="301">
          <cell r="A301" t="str">
            <v/>
          </cell>
          <cell r="B301"/>
          <cell r="C301" t="str">
            <v/>
          </cell>
          <cell r="D301" t="str">
            <v/>
          </cell>
          <cell r="E301"/>
          <cell r="F301" t="str">
            <v/>
          </cell>
        </row>
        <row r="302">
          <cell r="A302" t="str">
            <v/>
          </cell>
          <cell r="B302"/>
          <cell r="C302" t="str">
            <v/>
          </cell>
          <cell r="D302" t="str">
            <v/>
          </cell>
          <cell r="E302"/>
          <cell r="F302" t="str">
            <v/>
          </cell>
        </row>
        <row r="303">
          <cell r="A303" t="str">
            <v/>
          </cell>
          <cell r="B303"/>
          <cell r="C303" t="str">
            <v/>
          </cell>
          <cell r="D303" t="str">
            <v/>
          </cell>
          <cell r="E303"/>
          <cell r="F303" t="str">
            <v/>
          </cell>
        </row>
        <row r="304">
          <cell r="A304" t="str">
            <v/>
          </cell>
          <cell r="B304"/>
          <cell r="C304" t="str">
            <v/>
          </cell>
          <cell r="D304" t="str">
            <v/>
          </cell>
          <cell r="E304"/>
          <cell r="F304" t="str">
            <v/>
          </cell>
        </row>
        <row r="305">
          <cell r="A305" t="str">
            <v/>
          </cell>
          <cell r="B305"/>
          <cell r="C305" t="str">
            <v/>
          </cell>
          <cell r="D305" t="str">
            <v/>
          </cell>
          <cell r="E305"/>
          <cell r="F305" t="str">
            <v/>
          </cell>
        </row>
        <row r="306">
          <cell r="A306" t="str">
            <v/>
          </cell>
          <cell r="B306"/>
          <cell r="C306" t="str">
            <v/>
          </cell>
          <cell r="D306" t="str">
            <v/>
          </cell>
          <cell r="E306"/>
          <cell r="F306" t="str">
            <v/>
          </cell>
        </row>
        <row r="307">
          <cell r="A307" t="str">
            <v/>
          </cell>
          <cell r="B307"/>
          <cell r="C307" t="str">
            <v/>
          </cell>
          <cell r="D307" t="str">
            <v/>
          </cell>
          <cell r="E307"/>
          <cell r="F307" t="str">
            <v/>
          </cell>
        </row>
        <row r="308">
          <cell r="A308" t="str">
            <v/>
          </cell>
          <cell r="B308"/>
          <cell r="C308" t="str">
            <v/>
          </cell>
          <cell r="D308" t="str">
            <v/>
          </cell>
          <cell r="E308"/>
          <cell r="F308" t="str">
            <v/>
          </cell>
        </row>
        <row r="309">
          <cell r="A309" t="str">
            <v/>
          </cell>
          <cell r="B309"/>
          <cell r="C309" t="str">
            <v/>
          </cell>
          <cell r="D309" t="str">
            <v/>
          </cell>
          <cell r="E309"/>
          <cell r="F309" t="str">
            <v/>
          </cell>
        </row>
        <row r="310">
          <cell r="A310" t="str">
            <v/>
          </cell>
          <cell r="B310"/>
          <cell r="C310" t="str">
            <v/>
          </cell>
          <cell r="D310" t="str">
            <v/>
          </cell>
          <cell r="E310"/>
          <cell r="F310" t="str">
            <v/>
          </cell>
        </row>
        <row r="311">
          <cell r="A311" t="str">
            <v/>
          </cell>
          <cell r="B311"/>
          <cell r="C311" t="str">
            <v/>
          </cell>
          <cell r="D311" t="str">
            <v/>
          </cell>
          <cell r="E311"/>
          <cell r="F311" t="str">
            <v/>
          </cell>
        </row>
        <row r="312">
          <cell r="A312" t="str">
            <v/>
          </cell>
          <cell r="B312"/>
          <cell r="C312" t="str">
            <v/>
          </cell>
          <cell r="D312" t="str">
            <v/>
          </cell>
          <cell r="E312"/>
          <cell r="F312" t="str">
            <v/>
          </cell>
        </row>
        <row r="313">
          <cell r="A313" t="str">
            <v/>
          </cell>
          <cell r="B313"/>
          <cell r="C313" t="str">
            <v/>
          </cell>
          <cell r="D313" t="str">
            <v/>
          </cell>
          <cell r="E313"/>
          <cell r="F313" t="str">
            <v/>
          </cell>
        </row>
        <row r="314">
          <cell r="A314" t="str">
            <v/>
          </cell>
          <cell r="B314"/>
          <cell r="C314" t="str">
            <v/>
          </cell>
          <cell r="D314" t="str">
            <v/>
          </cell>
          <cell r="E314"/>
          <cell r="F314" t="str">
            <v/>
          </cell>
        </row>
        <row r="315">
          <cell r="A315" t="str">
            <v/>
          </cell>
          <cell r="B315"/>
          <cell r="C315" t="str">
            <v/>
          </cell>
          <cell r="D315" t="str">
            <v/>
          </cell>
          <cell r="E315"/>
          <cell r="F315" t="str">
            <v/>
          </cell>
        </row>
        <row r="316">
          <cell r="A316" t="str">
            <v/>
          </cell>
          <cell r="B316"/>
          <cell r="C316" t="str">
            <v/>
          </cell>
          <cell r="D316" t="str">
            <v/>
          </cell>
          <cell r="E316"/>
          <cell r="F316" t="str">
            <v/>
          </cell>
        </row>
        <row r="317">
          <cell r="A317" t="str">
            <v/>
          </cell>
          <cell r="B317"/>
          <cell r="C317" t="str">
            <v/>
          </cell>
          <cell r="D317" t="str">
            <v/>
          </cell>
          <cell r="E317"/>
          <cell r="F317" t="str">
            <v/>
          </cell>
        </row>
        <row r="318">
          <cell r="A318" t="str">
            <v/>
          </cell>
          <cell r="B318"/>
          <cell r="C318" t="str">
            <v/>
          </cell>
          <cell r="D318" t="str">
            <v/>
          </cell>
          <cell r="E318"/>
          <cell r="F318" t="str">
            <v/>
          </cell>
        </row>
        <row r="319">
          <cell r="A319" t="str">
            <v/>
          </cell>
          <cell r="B319"/>
          <cell r="C319" t="str">
            <v/>
          </cell>
          <cell r="D319" t="str">
            <v/>
          </cell>
          <cell r="E319"/>
          <cell r="F319" t="str">
            <v/>
          </cell>
        </row>
        <row r="320">
          <cell r="A320" t="str">
            <v/>
          </cell>
          <cell r="B320"/>
          <cell r="C320" t="str">
            <v/>
          </cell>
          <cell r="D320" t="str">
            <v/>
          </cell>
          <cell r="E320"/>
          <cell r="F320" t="str">
            <v/>
          </cell>
        </row>
        <row r="321">
          <cell r="A321" t="str">
            <v/>
          </cell>
          <cell r="B321"/>
          <cell r="C321" t="str">
            <v/>
          </cell>
          <cell r="D321" t="str">
            <v/>
          </cell>
          <cell r="E321"/>
          <cell r="F321" t="str">
            <v/>
          </cell>
        </row>
        <row r="322">
          <cell r="A322" t="str">
            <v/>
          </cell>
          <cell r="B322"/>
          <cell r="C322" t="str">
            <v/>
          </cell>
          <cell r="D322" t="str">
            <v/>
          </cell>
          <cell r="E322"/>
          <cell r="F322" t="str">
            <v/>
          </cell>
        </row>
        <row r="323">
          <cell r="A323" t="str">
            <v/>
          </cell>
          <cell r="B323"/>
          <cell r="C323" t="str">
            <v/>
          </cell>
          <cell r="D323" t="str">
            <v/>
          </cell>
          <cell r="E323"/>
          <cell r="F323" t="str">
            <v/>
          </cell>
        </row>
        <row r="324">
          <cell r="A324" t="str">
            <v/>
          </cell>
          <cell r="B324"/>
          <cell r="C324" t="str">
            <v/>
          </cell>
          <cell r="D324" t="str">
            <v/>
          </cell>
          <cell r="E324"/>
          <cell r="F324" t="str">
            <v/>
          </cell>
        </row>
        <row r="325">
          <cell r="A325" t="str">
            <v/>
          </cell>
          <cell r="B325"/>
          <cell r="C325" t="str">
            <v/>
          </cell>
          <cell r="D325" t="str">
            <v/>
          </cell>
          <cell r="E325"/>
          <cell r="F325" t="str">
            <v/>
          </cell>
        </row>
        <row r="326">
          <cell r="A326" t="str">
            <v/>
          </cell>
          <cell r="B326"/>
          <cell r="C326" t="str">
            <v/>
          </cell>
          <cell r="D326" t="str">
            <v/>
          </cell>
          <cell r="E326"/>
          <cell r="F326" t="str">
            <v/>
          </cell>
        </row>
        <row r="327">
          <cell r="A327" t="str">
            <v/>
          </cell>
          <cell r="B327"/>
          <cell r="C327" t="str">
            <v/>
          </cell>
          <cell r="D327" t="str">
            <v/>
          </cell>
          <cell r="E327"/>
          <cell r="F327" t="str">
            <v/>
          </cell>
        </row>
        <row r="328">
          <cell r="A328" t="str">
            <v/>
          </cell>
          <cell r="B328"/>
          <cell r="C328" t="str">
            <v/>
          </cell>
          <cell r="D328" t="str">
            <v/>
          </cell>
          <cell r="E328"/>
          <cell r="F328" t="str">
            <v/>
          </cell>
        </row>
        <row r="329">
          <cell r="A329" t="str">
            <v/>
          </cell>
          <cell r="B329"/>
          <cell r="C329" t="str">
            <v/>
          </cell>
          <cell r="D329" t="str">
            <v/>
          </cell>
          <cell r="E329"/>
          <cell r="F329" t="str">
            <v/>
          </cell>
        </row>
        <row r="330">
          <cell r="A330" t="str">
            <v/>
          </cell>
          <cell r="B330"/>
          <cell r="C330" t="str">
            <v/>
          </cell>
          <cell r="D330" t="str">
            <v/>
          </cell>
          <cell r="E330"/>
          <cell r="F330" t="str">
            <v/>
          </cell>
        </row>
        <row r="331">
          <cell r="A331" t="str">
            <v/>
          </cell>
          <cell r="B331"/>
          <cell r="C331" t="str">
            <v/>
          </cell>
          <cell r="D331" t="str">
            <v/>
          </cell>
          <cell r="E331"/>
          <cell r="F331" t="str">
            <v/>
          </cell>
        </row>
        <row r="332">
          <cell r="A332" t="str">
            <v/>
          </cell>
          <cell r="B332"/>
          <cell r="C332" t="str">
            <v/>
          </cell>
          <cell r="D332" t="str">
            <v/>
          </cell>
          <cell r="E332"/>
          <cell r="F332" t="str">
            <v/>
          </cell>
        </row>
        <row r="333">
          <cell r="A333" t="str">
            <v/>
          </cell>
          <cell r="B333"/>
          <cell r="C333" t="str">
            <v/>
          </cell>
          <cell r="D333" t="str">
            <v/>
          </cell>
          <cell r="E333"/>
          <cell r="F333" t="str">
            <v/>
          </cell>
        </row>
        <row r="334">
          <cell r="A334" t="str">
            <v/>
          </cell>
          <cell r="B334"/>
          <cell r="C334" t="str">
            <v/>
          </cell>
          <cell r="D334" t="str">
            <v/>
          </cell>
          <cell r="E334"/>
          <cell r="F334" t="str">
            <v/>
          </cell>
        </row>
        <row r="335">
          <cell r="A335" t="str">
            <v/>
          </cell>
          <cell r="B335"/>
          <cell r="C335" t="str">
            <v/>
          </cell>
          <cell r="D335" t="str">
            <v/>
          </cell>
          <cell r="E335"/>
          <cell r="F335" t="str">
            <v/>
          </cell>
        </row>
        <row r="336">
          <cell r="A336" t="str">
            <v/>
          </cell>
          <cell r="B336"/>
          <cell r="C336" t="str">
            <v/>
          </cell>
          <cell r="D336" t="str">
            <v/>
          </cell>
          <cell r="E336"/>
          <cell r="F336" t="str">
            <v/>
          </cell>
        </row>
        <row r="337">
          <cell r="A337" t="str">
            <v/>
          </cell>
          <cell r="B337"/>
          <cell r="C337" t="str">
            <v/>
          </cell>
          <cell r="D337" t="str">
            <v/>
          </cell>
          <cell r="E337"/>
          <cell r="F337" t="str">
            <v/>
          </cell>
        </row>
        <row r="338">
          <cell r="A338" t="str">
            <v/>
          </cell>
          <cell r="B338"/>
          <cell r="C338" t="str">
            <v/>
          </cell>
          <cell r="D338" t="str">
            <v/>
          </cell>
          <cell r="E338"/>
          <cell r="F338" t="str">
            <v/>
          </cell>
        </row>
        <row r="339">
          <cell r="A339" t="str">
            <v/>
          </cell>
          <cell r="B339"/>
          <cell r="C339" t="str">
            <v/>
          </cell>
          <cell r="D339" t="str">
            <v/>
          </cell>
          <cell r="E339"/>
          <cell r="F339" t="str">
            <v/>
          </cell>
        </row>
        <row r="340">
          <cell r="A340" t="str">
            <v/>
          </cell>
          <cell r="B340"/>
          <cell r="C340" t="str">
            <v/>
          </cell>
          <cell r="D340" t="str">
            <v/>
          </cell>
          <cell r="E340"/>
          <cell r="F340" t="str">
            <v/>
          </cell>
        </row>
        <row r="341">
          <cell r="A341" t="str">
            <v/>
          </cell>
          <cell r="B341"/>
          <cell r="C341" t="str">
            <v/>
          </cell>
          <cell r="D341" t="str">
            <v/>
          </cell>
          <cell r="E341"/>
          <cell r="F341" t="str">
            <v/>
          </cell>
        </row>
        <row r="342">
          <cell r="A342" t="str">
            <v/>
          </cell>
          <cell r="B342"/>
          <cell r="C342" t="str">
            <v/>
          </cell>
          <cell r="D342" t="str">
            <v/>
          </cell>
          <cell r="E342"/>
          <cell r="F342" t="str">
            <v/>
          </cell>
        </row>
        <row r="343">
          <cell r="A343" t="str">
            <v/>
          </cell>
          <cell r="B343"/>
          <cell r="C343" t="str">
            <v/>
          </cell>
          <cell r="D343" t="str">
            <v/>
          </cell>
          <cell r="E343"/>
          <cell r="F343" t="str">
            <v/>
          </cell>
        </row>
        <row r="344">
          <cell r="A344" t="str">
            <v/>
          </cell>
          <cell r="B344"/>
          <cell r="C344" t="str">
            <v/>
          </cell>
          <cell r="D344" t="str">
            <v/>
          </cell>
          <cell r="E344"/>
          <cell r="F344" t="str">
            <v/>
          </cell>
        </row>
        <row r="345">
          <cell r="A345" t="str">
            <v/>
          </cell>
          <cell r="B345"/>
          <cell r="C345" t="str">
            <v/>
          </cell>
          <cell r="D345" t="str">
            <v/>
          </cell>
          <cell r="E345"/>
          <cell r="F345" t="str">
            <v/>
          </cell>
        </row>
        <row r="346">
          <cell r="A346" t="str">
            <v/>
          </cell>
          <cell r="B346"/>
          <cell r="C346" t="str">
            <v/>
          </cell>
          <cell r="D346" t="str">
            <v/>
          </cell>
          <cell r="E346"/>
          <cell r="F346" t="str">
            <v/>
          </cell>
        </row>
        <row r="347">
          <cell r="A347" t="str">
            <v/>
          </cell>
          <cell r="B347"/>
          <cell r="C347" t="str">
            <v/>
          </cell>
          <cell r="D347" t="str">
            <v/>
          </cell>
          <cell r="E347"/>
          <cell r="F347" t="str">
            <v/>
          </cell>
        </row>
        <row r="348">
          <cell r="A348" t="str">
            <v/>
          </cell>
          <cell r="B348"/>
          <cell r="C348" t="str">
            <v/>
          </cell>
          <cell r="D348" t="str">
            <v/>
          </cell>
          <cell r="E348"/>
          <cell r="F348" t="str">
            <v/>
          </cell>
        </row>
        <row r="349">
          <cell r="A349" t="str">
            <v/>
          </cell>
          <cell r="B349"/>
          <cell r="C349" t="str">
            <v/>
          </cell>
          <cell r="D349" t="str">
            <v/>
          </cell>
          <cell r="E349"/>
          <cell r="F349" t="str">
            <v/>
          </cell>
        </row>
        <row r="350">
          <cell r="A350" t="str">
            <v/>
          </cell>
          <cell r="B350"/>
          <cell r="C350" t="str">
            <v/>
          </cell>
          <cell r="D350" t="str">
            <v/>
          </cell>
          <cell r="E350"/>
          <cell r="F350" t="str">
            <v/>
          </cell>
        </row>
        <row r="351">
          <cell r="A351" t="str">
            <v/>
          </cell>
          <cell r="B351"/>
          <cell r="C351" t="str">
            <v/>
          </cell>
          <cell r="D351" t="str">
            <v/>
          </cell>
          <cell r="E351"/>
          <cell r="F351" t="str">
            <v/>
          </cell>
        </row>
        <row r="352">
          <cell r="A352" t="str">
            <v/>
          </cell>
          <cell r="B352"/>
          <cell r="C352" t="str">
            <v/>
          </cell>
          <cell r="D352" t="str">
            <v/>
          </cell>
          <cell r="E352"/>
          <cell r="F352" t="str">
            <v/>
          </cell>
        </row>
        <row r="353">
          <cell r="A353" t="str">
            <v/>
          </cell>
          <cell r="B353"/>
          <cell r="C353" t="str">
            <v/>
          </cell>
          <cell r="D353" t="str">
            <v/>
          </cell>
          <cell r="E353"/>
          <cell r="F353" t="str">
            <v/>
          </cell>
        </row>
        <row r="354">
          <cell r="A354" t="str">
            <v/>
          </cell>
          <cell r="B354"/>
          <cell r="C354" t="str">
            <v/>
          </cell>
          <cell r="D354" t="str">
            <v/>
          </cell>
          <cell r="E354"/>
          <cell r="F354" t="str">
            <v/>
          </cell>
        </row>
        <row r="355">
          <cell r="A355" t="str">
            <v/>
          </cell>
          <cell r="B355"/>
          <cell r="C355" t="str">
            <v/>
          </cell>
          <cell r="D355" t="str">
            <v/>
          </cell>
          <cell r="E355"/>
          <cell r="F355" t="str">
            <v/>
          </cell>
        </row>
        <row r="356">
          <cell r="A356" t="str">
            <v/>
          </cell>
          <cell r="B356"/>
          <cell r="C356" t="str">
            <v/>
          </cell>
          <cell r="D356" t="str">
            <v/>
          </cell>
          <cell r="E356"/>
          <cell r="F356" t="str">
            <v/>
          </cell>
        </row>
        <row r="357">
          <cell r="A357" t="str">
            <v/>
          </cell>
          <cell r="B357"/>
          <cell r="C357" t="str">
            <v/>
          </cell>
          <cell r="D357" t="str">
            <v/>
          </cell>
          <cell r="E357"/>
          <cell r="F357" t="str">
            <v/>
          </cell>
        </row>
        <row r="358">
          <cell r="A358" t="str">
            <v/>
          </cell>
          <cell r="B358"/>
          <cell r="C358" t="str">
            <v/>
          </cell>
          <cell r="D358" t="str">
            <v/>
          </cell>
          <cell r="E358"/>
          <cell r="F358" t="str">
            <v/>
          </cell>
        </row>
        <row r="359">
          <cell r="A359" t="str">
            <v/>
          </cell>
          <cell r="B359"/>
          <cell r="C359" t="str">
            <v/>
          </cell>
          <cell r="D359" t="str">
            <v/>
          </cell>
          <cell r="E359"/>
          <cell r="F359" t="str">
            <v/>
          </cell>
        </row>
        <row r="360">
          <cell r="A360" t="str">
            <v/>
          </cell>
          <cell r="B360"/>
          <cell r="C360" t="str">
            <v/>
          </cell>
          <cell r="D360" t="str">
            <v/>
          </cell>
          <cell r="E360"/>
          <cell r="F360" t="str">
            <v/>
          </cell>
        </row>
        <row r="361">
          <cell r="A361" t="str">
            <v/>
          </cell>
          <cell r="B361"/>
          <cell r="C361" t="str">
            <v/>
          </cell>
          <cell r="D361" t="str">
            <v/>
          </cell>
          <cell r="E361"/>
          <cell r="F361" t="str">
            <v/>
          </cell>
        </row>
        <row r="362">
          <cell r="A362" t="str">
            <v/>
          </cell>
          <cell r="B362"/>
          <cell r="C362" t="str">
            <v/>
          </cell>
          <cell r="D362" t="str">
            <v/>
          </cell>
          <cell r="E362"/>
          <cell r="F362" t="str">
            <v/>
          </cell>
        </row>
        <row r="363">
          <cell r="A363" t="str">
            <v/>
          </cell>
          <cell r="B363"/>
          <cell r="C363" t="str">
            <v/>
          </cell>
          <cell r="D363" t="str">
            <v/>
          </cell>
          <cell r="E363"/>
          <cell r="F363" t="str">
            <v/>
          </cell>
        </row>
        <row r="364">
          <cell r="A364" t="str">
            <v/>
          </cell>
          <cell r="B364"/>
          <cell r="C364" t="str">
            <v/>
          </cell>
          <cell r="D364" t="str">
            <v/>
          </cell>
          <cell r="E364"/>
          <cell r="F364" t="str">
            <v/>
          </cell>
        </row>
        <row r="365">
          <cell r="A365" t="str">
            <v/>
          </cell>
          <cell r="B365"/>
          <cell r="C365" t="str">
            <v/>
          </cell>
          <cell r="D365" t="str">
            <v/>
          </cell>
          <cell r="E365"/>
          <cell r="F365" t="str">
            <v/>
          </cell>
        </row>
        <row r="366">
          <cell r="A366" t="str">
            <v/>
          </cell>
          <cell r="B366"/>
          <cell r="C366" t="str">
            <v/>
          </cell>
          <cell r="D366" t="str">
            <v/>
          </cell>
          <cell r="E366"/>
          <cell r="F366" t="str">
            <v/>
          </cell>
        </row>
        <row r="367">
          <cell r="A367" t="str">
            <v/>
          </cell>
          <cell r="B367"/>
          <cell r="C367" t="str">
            <v/>
          </cell>
          <cell r="D367" t="str">
            <v/>
          </cell>
          <cell r="E367"/>
          <cell r="F367" t="str">
            <v/>
          </cell>
        </row>
        <row r="368">
          <cell r="A368" t="str">
            <v/>
          </cell>
          <cell r="B368"/>
          <cell r="C368" t="str">
            <v/>
          </cell>
          <cell r="D368" t="str">
            <v/>
          </cell>
          <cell r="E368"/>
          <cell r="F368" t="str">
            <v/>
          </cell>
        </row>
        <row r="369">
          <cell r="A369" t="str">
            <v/>
          </cell>
          <cell r="B369"/>
          <cell r="C369" t="str">
            <v/>
          </cell>
          <cell r="D369" t="str">
            <v/>
          </cell>
          <cell r="E369"/>
          <cell r="F369" t="str">
            <v/>
          </cell>
        </row>
        <row r="370">
          <cell r="A370" t="str">
            <v/>
          </cell>
          <cell r="B370"/>
          <cell r="C370" t="str">
            <v/>
          </cell>
          <cell r="D370" t="str">
            <v/>
          </cell>
          <cell r="E370"/>
          <cell r="F370" t="str">
            <v/>
          </cell>
        </row>
        <row r="371">
          <cell r="A371" t="str">
            <v/>
          </cell>
          <cell r="B371"/>
          <cell r="C371" t="str">
            <v/>
          </cell>
          <cell r="D371" t="str">
            <v/>
          </cell>
          <cell r="E371"/>
          <cell r="F371" t="str">
            <v/>
          </cell>
        </row>
        <row r="372">
          <cell r="A372" t="str">
            <v/>
          </cell>
          <cell r="B372"/>
          <cell r="C372" t="str">
            <v/>
          </cell>
          <cell r="D372" t="str">
            <v/>
          </cell>
          <cell r="E372"/>
          <cell r="F372" t="str">
            <v/>
          </cell>
        </row>
        <row r="373">
          <cell r="A373" t="str">
            <v/>
          </cell>
          <cell r="B373"/>
          <cell r="C373" t="str">
            <v/>
          </cell>
          <cell r="D373" t="str">
            <v/>
          </cell>
          <cell r="E373"/>
          <cell r="F373" t="str">
            <v/>
          </cell>
        </row>
        <row r="374">
          <cell r="A374" t="str">
            <v/>
          </cell>
          <cell r="B374"/>
          <cell r="C374" t="str">
            <v/>
          </cell>
          <cell r="D374" t="str">
            <v/>
          </cell>
          <cell r="E374"/>
          <cell r="F374" t="str">
            <v/>
          </cell>
        </row>
        <row r="375">
          <cell r="A375" t="str">
            <v/>
          </cell>
          <cell r="B375"/>
          <cell r="C375" t="str">
            <v/>
          </cell>
          <cell r="D375" t="str">
            <v/>
          </cell>
          <cell r="E375"/>
          <cell r="F375" t="str">
            <v/>
          </cell>
        </row>
        <row r="376">
          <cell r="A376" t="str">
            <v/>
          </cell>
          <cell r="B376"/>
          <cell r="C376" t="str">
            <v/>
          </cell>
          <cell r="D376" t="str">
            <v/>
          </cell>
          <cell r="E376"/>
          <cell r="F376" t="str">
            <v/>
          </cell>
        </row>
        <row r="377">
          <cell r="A377" t="str">
            <v/>
          </cell>
          <cell r="B377"/>
          <cell r="C377" t="str">
            <v/>
          </cell>
          <cell r="D377" t="str">
            <v/>
          </cell>
          <cell r="E377"/>
          <cell r="F377" t="str">
            <v/>
          </cell>
        </row>
        <row r="378">
          <cell r="A378" t="str">
            <v/>
          </cell>
          <cell r="B378"/>
          <cell r="C378" t="str">
            <v/>
          </cell>
          <cell r="D378" t="str">
            <v/>
          </cell>
          <cell r="E378"/>
          <cell r="F378" t="str">
            <v/>
          </cell>
        </row>
        <row r="379">
          <cell r="A379" t="str">
            <v/>
          </cell>
          <cell r="B379"/>
          <cell r="C379" t="str">
            <v/>
          </cell>
          <cell r="D379" t="str">
            <v/>
          </cell>
          <cell r="E379"/>
          <cell r="F379" t="str">
            <v/>
          </cell>
        </row>
        <row r="380">
          <cell r="A380" t="str">
            <v/>
          </cell>
          <cell r="B380"/>
          <cell r="C380" t="str">
            <v/>
          </cell>
          <cell r="D380" t="str">
            <v/>
          </cell>
          <cell r="E380"/>
          <cell r="F380" t="str">
            <v/>
          </cell>
        </row>
        <row r="381">
          <cell r="A381" t="str">
            <v/>
          </cell>
          <cell r="B381"/>
          <cell r="C381" t="str">
            <v/>
          </cell>
          <cell r="D381" t="str">
            <v/>
          </cell>
          <cell r="E381"/>
          <cell r="F381" t="str">
            <v/>
          </cell>
        </row>
        <row r="382">
          <cell r="A382" t="str">
            <v/>
          </cell>
          <cell r="B382"/>
          <cell r="C382" t="str">
            <v/>
          </cell>
          <cell r="D382" t="str">
            <v/>
          </cell>
          <cell r="E382"/>
          <cell r="F382" t="str">
            <v/>
          </cell>
        </row>
        <row r="383">
          <cell r="A383" t="str">
            <v/>
          </cell>
          <cell r="B383"/>
          <cell r="C383" t="str">
            <v/>
          </cell>
          <cell r="D383" t="str">
            <v/>
          </cell>
          <cell r="E383"/>
          <cell r="F383" t="str">
            <v/>
          </cell>
        </row>
        <row r="384">
          <cell r="A384" t="str">
            <v/>
          </cell>
          <cell r="B384"/>
          <cell r="C384" t="str">
            <v/>
          </cell>
          <cell r="D384" t="str">
            <v/>
          </cell>
          <cell r="E384"/>
          <cell r="F384" t="str">
            <v/>
          </cell>
        </row>
        <row r="385">
          <cell r="A385" t="str">
            <v/>
          </cell>
          <cell r="B385"/>
          <cell r="C385" t="str">
            <v/>
          </cell>
          <cell r="D385" t="str">
            <v/>
          </cell>
          <cell r="E385"/>
          <cell r="F385" t="str">
            <v/>
          </cell>
        </row>
        <row r="386">
          <cell r="A386" t="str">
            <v/>
          </cell>
          <cell r="B386"/>
          <cell r="C386" t="str">
            <v/>
          </cell>
          <cell r="D386" t="str">
            <v/>
          </cell>
          <cell r="E386"/>
          <cell r="F386" t="str">
            <v/>
          </cell>
        </row>
        <row r="387">
          <cell r="A387" t="str">
            <v/>
          </cell>
          <cell r="B387"/>
          <cell r="C387" t="str">
            <v/>
          </cell>
          <cell r="D387" t="str">
            <v/>
          </cell>
          <cell r="E387"/>
          <cell r="F387" t="str">
            <v/>
          </cell>
        </row>
        <row r="388">
          <cell r="A388" t="str">
            <v/>
          </cell>
          <cell r="B388"/>
          <cell r="C388" t="str">
            <v/>
          </cell>
          <cell r="D388" t="str">
            <v/>
          </cell>
          <cell r="E388"/>
          <cell r="F388" t="str">
            <v/>
          </cell>
        </row>
        <row r="389">
          <cell r="A389" t="str">
            <v/>
          </cell>
          <cell r="B389"/>
          <cell r="C389" t="str">
            <v/>
          </cell>
          <cell r="D389" t="str">
            <v/>
          </cell>
          <cell r="E389"/>
          <cell r="F389" t="str">
            <v/>
          </cell>
        </row>
        <row r="390">
          <cell r="A390" t="str">
            <v/>
          </cell>
          <cell r="B390"/>
          <cell r="C390" t="str">
            <v/>
          </cell>
          <cell r="D390" t="str">
            <v/>
          </cell>
          <cell r="E390"/>
          <cell r="F390" t="str">
            <v/>
          </cell>
        </row>
        <row r="391">
          <cell r="A391" t="str">
            <v/>
          </cell>
          <cell r="B391"/>
          <cell r="C391" t="str">
            <v/>
          </cell>
          <cell r="D391" t="str">
            <v/>
          </cell>
          <cell r="E391"/>
          <cell r="F391" t="str">
            <v/>
          </cell>
        </row>
        <row r="392">
          <cell r="A392" t="str">
            <v/>
          </cell>
          <cell r="B392"/>
          <cell r="C392" t="str">
            <v/>
          </cell>
          <cell r="D392" t="str">
            <v/>
          </cell>
          <cell r="E392"/>
          <cell r="F392" t="str">
            <v/>
          </cell>
        </row>
        <row r="393">
          <cell r="A393" t="str">
            <v/>
          </cell>
          <cell r="B393"/>
          <cell r="C393" t="str">
            <v/>
          </cell>
          <cell r="D393" t="str">
            <v/>
          </cell>
          <cell r="E393"/>
          <cell r="F393" t="str">
            <v/>
          </cell>
        </row>
        <row r="394">
          <cell r="A394" t="str">
            <v/>
          </cell>
          <cell r="B394"/>
          <cell r="C394" t="str">
            <v/>
          </cell>
          <cell r="D394" t="str">
            <v/>
          </cell>
          <cell r="E394"/>
          <cell r="F394" t="str">
            <v/>
          </cell>
        </row>
        <row r="395">
          <cell r="A395" t="str">
            <v/>
          </cell>
          <cell r="B395"/>
          <cell r="C395" t="str">
            <v/>
          </cell>
          <cell r="D395" t="str">
            <v/>
          </cell>
          <cell r="E395"/>
          <cell r="F395" t="str">
            <v/>
          </cell>
        </row>
        <row r="396">
          <cell r="A396" t="str">
            <v/>
          </cell>
          <cell r="B396"/>
          <cell r="C396" t="str">
            <v/>
          </cell>
          <cell r="D396" t="str">
            <v/>
          </cell>
          <cell r="E396"/>
          <cell r="F396" t="str">
            <v/>
          </cell>
        </row>
        <row r="397">
          <cell r="A397" t="str">
            <v/>
          </cell>
          <cell r="B397"/>
          <cell r="C397" t="str">
            <v/>
          </cell>
          <cell r="D397" t="str">
            <v/>
          </cell>
          <cell r="E397"/>
          <cell r="F397" t="str">
            <v/>
          </cell>
        </row>
        <row r="398">
          <cell r="A398" t="str">
            <v/>
          </cell>
          <cell r="B398"/>
          <cell r="C398" t="str">
            <v/>
          </cell>
          <cell r="D398" t="str">
            <v/>
          </cell>
          <cell r="E398"/>
          <cell r="F398" t="str">
            <v/>
          </cell>
        </row>
        <row r="399">
          <cell r="A399" t="str">
            <v/>
          </cell>
          <cell r="B399"/>
          <cell r="C399" t="str">
            <v/>
          </cell>
          <cell r="D399" t="str">
            <v/>
          </cell>
          <cell r="E399"/>
          <cell r="F399" t="str">
            <v/>
          </cell>
        </row>
        <row r="400">
          <cell r="A400" t="str">
            <v/>
          </cell>
          <cell r="B400"/>
          <cell r="C400" t="str">
            <v/>
          </cell>
          <cell r="D400" t="str">
            <v/>
          </cell>
          <cell r="E400"/>
          <cell r="F400" t="str">
            <v/>
          </cell>
        </row>
        <row r="401">
          <cell r="A401" t="str">
            <v/>
          </cell>
          <cell r="B401"/>
          <cell r="C401" t="str">
            <v/>
          </cell>
          <cell r="D401" t="str">
            <v/>
          </cell>
          <cell r="E401"/>
          <cell r="F401" t="str">
            <v/>
          </cell>
        </row>
        <row r="402">
          <cell r="A402" t="str">
            <v/>
          </cell>
          <cell r="B402"/>
          <cell r="C402" t="str">
            <v/>
          </cell>
          <cell r="D402" t="str">
            <v/>
          </cell>
          <cell r="E402"/>
          <cell r="F402" t="str">
            <v/>
          </cell>
        </row>
        <row r="403">
          <cell r="A403" t="str">
            <v/>
          </cell>
          <cell r="B403"/>
          <cell r="C403" t="str">
            <v/>
          </cell>
          <cell r="D403" t="str">
            <v/>
          </cell>
          <cell r="E403"/>
          <cell r="F403" t="str">
            <v/>
          </cell>
        </row>
        <row r="404">
          <cell r="A404" t="str">
            <v/>
          </cell>
          <cell r="B404"/>
          <cell r="C404" t="str">
            <v/>
          </cell>
          <cell r="D404" t="str">
            <v/>
          </cell>
          <cell r="E404"/>
          <cell r="F404" t="str">
            <v/>
          </cell>
        </row>
        <row r="405">
          <cell r="A405" t="str">
            <v/>
          </cell>
          <cell r="B405"/>
          <cell r="C405" t="str">
            <v/>
          </cell>
          <cell r="D405" t="str">
            <v/>
          </cell>
          <cell r="E405"/>
          <cell r="F405" t="str">
            <v/>
          </cell>
        </row>
        <row r="406">
          <cell r="A406" t="str">
            <v/>
          </cell>
          <cell r="B406"/>
          <cell r="C406" t="str">
            <v/>
          </cell>
          <cell r="D406" t="str">
            <v/>
          </cell>
          <cell r="E406"/>
          <cell r="F406" t="str">
            <v/>
          </cell>
        </row>
        <row r="407">
          <cell r="A407" t="str">
            <v/>
          </cell>
          <cell r="B407"/>
          <cell r="C407" t="str">
            <v/>
          </cell>
          <cell r="D407" t="str">
            <v/>
          </cell>
          <cell r="E407"/>
          <cell r="F407" t="str">
            <v/>
          </cell>
        </row>
        <row r="408">
          <cell r="A408" t="str">
            <v/>
          </cell>
          <cell r="B408"/>
          <cell r="C408" t="str">
            <v/>
          </cell>
          <cell r="D408" t="str">
            <v/>
          </cell>
          <cell r="E408"/>
          <cell r="F408" t="str">
            <v/>
          </cell>
        </row>
        <row r="409">
          <cell r="A409" t="str">
            <v/>
          </cell>
          <cell r="B409"/>
          <cell r="C409" t="str">
            <v/>
          </cell>
          <cell r="D409" t="str">
            <v/>
          </cell>
          <cell r="E409"/>
          <cell r="F409" t="str">
            <v/>
          </cell>
        </row>
        <row r="410">
          <cell r="A410" t="str">
            <v/>
          </cell>
          <cell r="B410"/>
          <cell r="C410" t="str">
            <v/>
          </cell>
          <cell r="D410" t="str">
            <v/>
          </cell>
          <cell r="E410"/>
          <cell r="F410" t="str">
            <v/>
          </cell>
        </row>
        <row r="411">
          <cell r="A411" t="str">
            <v/>
          </cell>
          <cell r="B411"/>
          <cell r="C411" t="str">
            <v/>
          </cell>
          <cell r="D411" t="str">
            <v/>
          </cell>
          <cell r="E411"/>
          <cell r="F411" t="str">
            <v/>
          </cell>
        </row>
        <row r="412">
          <cell r="A412" t="str">
            <v/>
          </cell>
          <cell r="B412"/>
          <cell r="C412" t="str">
            <v/>
          </cell>
          <cell r="D412" t="str">
            <v/>
          </cell>
          <cell r="E412"/>
          <cell r="F412" t="str">
            <v/>
          </cell>
        </row>
        <row r="413">
          <cell r="A413" t="str">
            <v/>
          </cell>
          <cell r="B413"/>
          <cell r="C413" t="str">
            <v/>
          </cell>
          <cell r="D413" t="str">
            <v/>
          </cell>
          <cell r="E413"/>
          <cell r="F413" t="str">
            <v/>
          </cell>
        </row>
        <row r="414">
          <cell r="A414" t="str">
            <v/>
          </cell>
          <cell r="B414"/>
          <cell r="C414" t="str">
            <v/>
          </cell>
          <cell r="D414" t="str">
            <v/>
          </cell>
          <cell r="E414"/>
          <cell r="F414" t="str">
            <v/>
          </cell>
        </row>
        <row r="415">
          <cell r="A415" t="str">
            <v/>
          </cell>
          <cell r="B415"/>
          <cell r="C415" t="str">
            <v/>
          </cell>
          <cell r="D415" t="str">
            <v/>
          </cell>
          <cell r="E415"/>
          <cell r="F415" t="str">
            <v/>
          </cell>
        </row>
        <row r="416">
          <cell r="A416" t="str">
            <v/>
          </cell>
          <cell r="B416"/>
          <cell r="C416" t="str">
            <v/>
          </cell>
          <cell r="D416" t="str">
            <v/>
          </cell>
          <cell r="E416"/>
          <cell r="F416" t="str">
            <v/>
          </cell>
        </row>
        <row r="417">
          <cell r="A417" t="str">
            <v/>
          </cell>
          <cell r="B417"/>
          <cell r="C417" t="str">
            <v/>
          </cell>
          <cell r="D417" t="str">
            <v/>
          </cell>
          <cell r="E417"/>
          <cell r="F417" t="str">
            <v/>
          </cell>
        </row>
        <row r="418">
          <cell r="A418" t="str">
            <v/>
          </cell>
          <cell r="B418"/>
          <cell r="C418" t="str">
            <v/>
          </cell>
          <cell r="D418" t="str">
            <v/>
          </cell>
          <cell r="E418"/>
          <cell r="F418" t="str">
            <v/>
          </cell>
        </row>
        <row r="419">
          <cell r="A419" t="str">
            <v/>
          </cell>
          <cell r="B419"/>
          <cell r="C419" t="str">
            <v/>
          </cell>
          <cell r="D419" t="str">
            <v/>
          </cell>
          <cell r="E419"/>
          <cell r="F419" t="str">
            <v/>
          </cell>
        </row>
        <row r="420">
          <cell r="A420" t="str">
            <v/>
          </cell>
          <cell r="B420"/>
          <cell r="C420" t="str">
            <v/>
          </cell>
          <cell r="D420" t="str">
            <v/>
          </cell>
          <cell r="E420"/>
          <cell r="F420" t="str">
            <v/>
          </cell>
        </row>
        <row r="421">
          <cell r="A421" t="str">
            <v/>
          </cell>
          <cell r="B421"/>
          <cell r="C421" t="str">
            <v/>
          </cell>
          <cell r="D421" t="str">
            <v/>
          </cell>
          <cell r="E421"/>
          <cell r="F421" t="str">
            <v/>
          </cell>
        </row>
        <row r="422">
          <cell r="A422" t="str">
            <v/>
          </cell>
          <cell r="B422"/>
          <cell r="C422" t="str">
            <v/>
          </cell>
          <cell r="D422" t="str">
            <v/>
          </cell>
          <cell r="E422"/>
          <cell r="F422" t="str">
            <v/>
          </cell>
        </row>
        <row r="423">
          <cell r="A423" t="str">
            <v/>
          </cell>
          <cell r="B423"/>
          <cell r="C423" t="str">
            <v/>
          </cell>
          <cell r="D423" t="str">
            <v/>
          </cell>
          <cell r="E423"/>
          <cell r="F423" t="str">
            <v/>
          </cell>
        </row>
        <row r="424">
          <cell r="A424" t="str">
            <v/>
          </cell>
          <cell r="B424"/>
          <cell r="C424" t="str">
            <v/>
          </cell>
          <cell r="D424" t="str">
            <v/>
          </cell>
          <cell r="E424"/>
          <cell r="F424" t="str">
            <v/>
          </cell>
        </row>
        <row r="425">
          <cell r="A425" t="str">
            <v/>
          </cell>
          <cell r="B425"/>
          <cell r="C425" t="str">
            <v/>
          </cell>
          <cell r="D425" t="str">
            <v/>
          </cell>
          <cell r="E425"/>
          <cell r="F425" t="str">
            <v/>
          </cell>
        </row>
        <row r="426">
          <cell r="A426" t="str">
            <v/>
          </cell>
          <cell r="B426"/>
          <cell r="C426" t="str">
            <v/>
          </cell>
          <cell r="D426" t="str">
            <v/>
          </cell>
          <cell r="E426"/>
          <cell r="F426" t="str">
            <v/>
          </cell>
        </row>
        <row r="427">
          <cell r="A427" t="str">
            <v/>
          </cell>
          <cell r="B427"/>
          <cell r="C427" t="str">
            <v/>
          </cell>
          <cell r="D427" t="str">
            <v/>
          </cell>
          <cell r="E427"/>
          <cell r="F427" t="str">
            <v/>
          </cell>
        </row>
        <row r="428">
          <cell r="A428" t="str">
            <v/>
          </cell>
          <cell r="B428"/>
          <cell r="C428" t="str">
            <v/>
          </cell>
          <cell r="D428" t="str">
            <v/>
          </cell>
          <cell r="E428"/>
          <cell r="F428" t="str">
            <v/>
          </cell>
        </row>
        <row r="429">
          <cell r="A429" t="str">
            <v/>
          </cell>
          <cell r="B429"/>
          <cell r="C429" t="str">
            <v/>
          </cell>
          <cell r="D429" t="str">
            <v/>
          </cell>
          <cell r="E429"/>
          <cell r="F429" t="str">
            <v/>
          </cell>
        </row>
        <row r="430">
          <cell r="A430" t="str">
            <v/>
          </cell>
          <cell r="B430"/>
          <cell r="C430" t="str">
            <v/>
          </cell>
          <cell r="D430" t="str">
            <v/>
          </cell>
          <cell r="E430"/>
          <cell r="F430" t="str">
            <v/>
          </cell>
        </row>
        <row r="431">
          <cell r="A431" t="str">
            <v/>
          </cell>
          <cell r="B431"/>
          <cell r="C431" t="str">
            <v/>
          </cell>
          <cell r="D431" t="str">
            <v/>
          </cell>
          <cell r="E431"/>
          <cell r="F431" t="str">
            <v/>
          </cell>
        </row>
        <row r="432">
          <cell r="A432" t="str">
            <v/>
          </cell>
          <cell r="B432"/>
          <cell r="C432" t="str">
            <v/>
          </cell>
          <cell r="D432" t="str">
            <v/>
          </cell>
          <cell r="E432"/>
          <cell r="F432" t="str">
            <v/>
          </cell>
        </row>
        <row r="433">
          <cell r="A433" t="str">
            <v/>
          </cell>
          <cell r="B433"/>
          <cell r="C433" t="str">
            <v/>
          </cell>
          <cell r="D433" t="str">
            <v/>
          </cell>
          <cell r="E433"/>
          <cell r="F433" t="str">
            <v/>
          </cell>
        </row>
        <row r="434">
          <cell r="A434" t="str">
            <v/>
          </cell>
          <cell r="B434"/>
          <cell r="C434" t="str">
            <v/>
          </cell>
          <cell r="D434" t="str">
            <v/>
          </cell>
          <cell r="E434"/>
          <cell r="F434" t="str">
            <v/>
          </cell>
        </row>
        <row r="435">
          <cell r="A435" t="str">
            <v/>
          </cell>
          <cell r="B435"/>
          <cell r="C435" t="str">
            <v/>
          </cell>
          <cell r="D435" t="str">
            <v/>
          </cell>
          <cell r="E435"/>
          <cell r="F435" t="str">
            <v/>
          </cell>
        </row>
        <row r="436">
          <cell r="A436" t="str">
            <v/>
          </cell>
          <cell r="B436"/>
          <cell r="C436" t="str">
            <v/>
          </cell>
          <cell r="D436" t="str">
            <v/>
          </cell>
          <cell r="E436"/>
          <cell r="F436" t="str">
            <v/>
          </cell>
        </row>
        <row r="437">
          <cell r="A437" t="str">
            <v/>
          </cell>
          <cell r="B437"/>
          <cell r="C437" t="str">
            <v/>
          </cell>
          <cell r="D437" t="str">
            <v/>
          </cell>
          <cell r="E437"/>
          <cell r="F437" t="str">
            <v/>
          </cell>
        </row>
        <row r="438">
          <cell r="A438" t="str">
            <v/>
          </cell>
          <cell r="B438"/>
          <cell r="C438" t="str">
            <v/>
          </cell>
          <cell r="D438" t="str">
            <v/>
          </cell>
          <cell r="E438"/>
          <cell r="F438" t="str">
            <v/>
          </cell>
        </row>
        <row r="439">
          <cell r="A439" t="str">
            <v/>
          </cell>
          <cell r="B439"/>
          <cell r="C439" t="str">
            <v/>
          </cell>
          <cell r="D439" t="str">
            <v/>
          </cell>
          <cell r="E439"/>
          <cell r="F439" t="str">
            <v/>
          </cell>
        </row>
        <row r="440">
          <cell r="A440" t="str">
            <v/>
          </cell>
          <cell r="B440"/>
          <cell r="C440" t="str">
            <v/>
          </cell>
          <cell r="D440" t="str">
            <v/>
          </cell>
          <cell r="E440"/>
          <cell r="F440" t="str">
            <v/>
          </cell>
        </row>
        <row r="441">
          <cell r="A441" t="str">
            <v/>
          </cell>
          <cell r="B441"/>
          <cell r="C441" t="str">
            <v/>
          </cell>
          <cell r="D441" t="str">
            <v/>
          </cell>
          <cell r="E441"/>
          <cell r="F441" t="str">
            <v/>
          </cell>
        </row>
        <row r="442">
          <cell r="A442" t="str">
            <v/>
          </cell>
          <cell r="B442"/>
          <cell r="C442" t="str">
            <v/>
          </cell>
          <cell r="D442" t="str">
            <v/>
          </cell>
          <cell r="E442"/>
          <cell r="F442" t="str">
            <v/>
          </cell>
        </row>
        <row r="443">
          <cell r="A443" t="str">
            <v/>
          </cell>
          <cell r="B443"/>
          <cell r="C443" t="str">
            <v/>
          </cell>
          <cell r="D443" t="str">
            <v/>
          </cell>
          <cell r="E443"/>
          <cell r="F443" t="str">
            <v/>
          </cell>
        </row>
        <row r="444">
          <cell r="A444" t="str">
            <v/>
          </cell>
          <cell r="B444"/>
          <cell r="C444" t="str">
            <v/>
          </cell>
          <cell r="D444" t="str">
            <v/>
          </cell>
          <cell r="E444"/>
          <cell r="F444" t="str">
            <v/>
          </cell>
        </row>
        <row r="445">
          <cell r="A445" t="str">
            <v/>
          </cell>
          <cell r="B445"/>
          <cell r="C445" t="str">
            <v/>
          </cell>
          <cell r="D445" t="str">
            <v/>
          </cell>
          <cell r="E445"/>
          <cell r="F445" t="str">
            <v/>
          </cell>
        </row>
        <row r="446">
          <cell r="A446" t="str">
            <v/>
          </cell>
          <cell r="B446"/>
          <cell r="C446" t="str">
            <v/>
          </cell>
          <cell r="D446" t="str">
            <v/>
          </cell>
          <cell r="E446"/>
          <cell r="F446" t="str">
            <v/>
          </cell>
        </row>
        <row r="447">
          <cell r="A447" t="str">
            <v/>
          </cell>
          <cell r="B447"/>
          <cell r="C447" t="str">
            <v/>
          </cell>
          <cell r="D447" t="str">
            <v/>
          </cell>
          <cell r="E447"/>
          <cell r="F447" t="str">
            <v/>
          </cell>
        </row>
        <row r="448">
          <cell r="A448" t="str">
            <v/>
          </cell>
          <cell r="B448"/>
          <cell r="C448" t="str">
            <v/>
          </cell>
          <cell r="D448" t="str">
            <v/>
          </cell>
          <cell r="E448"/>
          <cell r="F448" t="str">
            <v/>
          </cell>
        </row>
        <row r="449">
          <cell r="A449" t="str">
            <v/>
          </cell>
          <cell r="B449"/>
          <cell r="C449" t="str">
            <v/>
          </cell>
          <cell r="D449" t="str">
            <v/>
          </cell>
          <cell r="E449"/>
          <cell r="F449" t="str">
            <v/>
          </cell>
        </row>
        <row r="450">
          <cell r="A450" t="str">
            <v/>
          </cell>
          <cell r="B450"/>
          <cell r="C450" t="str">
            <v/>
          </cell>
          <cell r="D450" t="str">
            <v/>
          </cell>
          <cell r="E450"/>
          <cell r="F450" t="str">
            <v/>
          </cell>
        </row>
        <row r="451">
          <cell r="A451" t="str">
            <v/>
          </cell>
          <cell r="B451"/>
          <cell r="C451" t="str">
            <v/>
          </cell>
          <cell r="D451" t="str">
            <v/>
          </cell>
          <cell r="E451"/>
          <cell r="F451" t="str">
            <v/>
          </cell>
        </row>
        <row r="452">
          <cell r="A452" t="str">
            <v/>
          </cell>
          <cell r="B452"/>
          <cell r="C452" t="str">
            <v/>
          </cell>
          <cell r="D452" t="str">
            <v/>
          </cell>
          <cell r="E452"/>
          <cell r="F452" t="str">
            <v/>
          </cell>
        </row>
        <row r="453">
          <cell r="A453" t="str">
            <v/>
          </cell>
          <cell r="B453"/>
          <cell r="C453" t="str">
            <v/>
          </cell>
          <cell r="D453" t="str">
            <v/>
          </cell>
          <cell r="E453"/>
          <cell r="F453" t="str">
            <v/>
          </cell>
        </row>
        <row r="454">
          <cell r="A454" t="str">
            <v/>
          </cell>
          <cell r="B454"/>
          <cell r="C454" t="str">
            <v/>
          </cell>
          <cell r="D454" t="str">
            <v/>
          </cell>
          <cell r="E454"/>
          <cell r="F454" t="str">
            <v/>
          </cell>
        </row>
        <row r="455">
          <cell r="A455" t="str">
            <v/>
          </cell>
          <cell r="B455"/>
          <cell r="C455" t="str">
            <v/>
          </cell>
          <cell r="D455" t="str">
            <v/>
          </cell>
          <cell r="E455"/>
          <cell r="F455" t="str">
            <v/>
          </cell>
        </row>
        <row r="456">
          <cell r="A456" t="str">
            <v/>
          </cell>
          <cell r="B456"/>
          <cell r="C456" t="str">
            <v/>
          </cell>
          <cell r="D456" t="str">
            <v/>
          </cell>
          <cell r="E456"/>
          <cell r="F456" t="str">
            <v/>
          </cell>
        </row>
        <row r="457">
          <cell r="A457" t="str">
            <v/>
          </cell>
          <cell r="B457"/>
          <cell r="C457" t="str">
            <v/>
          </cell>
          <cell r="D457" t="str">
            <v/>
          </cell>
          <cell r="E457"/>
          <cell r="F457" t="str">
            <v/>
          </cell>
        </row>
        <row r="458">
          <cell r="A458" t="str">
            <v/>
          </cell>
          <cell r="B458"/>
          <cell r="C458" t="str">
            <v/>
          </cell>
          <cell r="D458" t="str">
            <v/>
          </cell>
          <cell r="E458"/>
          <cell r="F458" t="str">
            <v/>
          </cell>
        </row>
        <row r="459">
          <cell r="A459" t="str">
            <v/>
          </cell>
          <cell r="B459"/>
          <cell r="C459" t="str">
            <v/>
          </cell>
          <cell r="D459" t="str">
            <v/>
          </cell>
          <cell r="E459"/>
          <cell r="F459" t="str">
            <v/>
          </cell>
        </row>
        <row r="460">
          <cell r="A460" t="str">
            <v/>
          </cell>
          <cell r="B460"/>
          <cell r="C460" t="str">
            <v/>
          </cell>
          <cell r="D460" t="str">
            <v/>
          </cell>
          <cell r="E460"/>
          <cell r="F460" t="str">
            <v/>
          </cell>
        </row>
        <row r="461">
          <cell r="A461" t="str">
            <v/>
          </cell>
          <cell r="B461"/>
          <cell r="C461" t="str">
            <v/>
          </cell>
          <cell r="D461" t="str">
            <v/>
          </cell>
          <cell r="E461"/>
          <cell r="F461" t="str">
            <v/>
          </cell>
        </row>
        <row r="462">
          <cell r="A462" t="str">
            <v/>
          </cell>
          <cell r="B462"/>
          <cell r="C462" t="str">
            <v/>
          </cell>
          <cell r="D462" t="str">
            <v/>
          </cell>
          <cell r="E462"/>
          <cell r="F462" t="str">
            <v/>
          </cell>
        </row>
        <row r="463">
          <cell r="A463" t="str">
            <v/>
          </cell>
          <cell r="B463"/>
          <cell r="C463" t="str">
            <v/>
          </cell>
          <cell r="D463" t="str">
            <v/>
          </cell>
          <cell r="E463"/>
          <cell r="F463" t="str">
            <v/>
          </cell>
        </row>
        <row r="464">
          <cell r="A464" t="str">
            <v/>
          </cell>
          <cell r="B464"/>
          <cell r="C464" t="str">
            <v/>
          </cell>
          <cell r="D464" t="str">
            <v/>
          </cell>
          <cell r="E464"/>
          <cell r="F464" t="str">
            <v/>
          </cell>
        </row>
        <row r="465">
          <cell r="A465" t="str">
            <v/>
          </cell>
          <cell r="B465"/>
          <cell r="C465" t="str">
            <v/>
          </cell>
          <cell r="D465" t="str">
            <v/>
          </cell>
          <cell r="E465"/>
          <cell r="F465" t="str">
            <v/>
          </cell>
        </row>
        <row r="466">
          <cell r="A466" t="str">
            <v/>
          </cell>
          <cell r="B466"/>
          <cell r="C466" t="str">
            <v/>
          </cell>
          <cell r="D466" t="str">
            <v/>
          </cell>
          <cell r="E466"/>
          <cell r="F466" t="str">
            <v/>
          </cell>
        </row>
        <row r="467">
          <cell r="A467" t="str">
            <v/>
          </cell>
          <cell r="B467"/>
          <cell r="C467" t="str">
            <v/>
          </cell>
          <cell r="D467" t="str">
            <v/>
          </cell>
          <cell r="E467"/>
          <cell r="F467" t="str">
            <v/>
          </cell>
        </row>
        <row r="468">
          <cell r="A468" t="str">
            <v/>
          </cell>
          <cell r="B468"/>
          <cell r="C468" t="str">
            <v/>
          </cell>
          <cell r="D468" t="str">
            <v/>
          </cell>
          <cell r="E468"/>
          <cell r="F468" t="str">
            <v/>
          </cell>
        </row>
        <row r="469">
          <cell r="A469" t="str">
            <v/>
          </cell>
          <cell r="B469"/>
          <cell r="C469" t="str">
            <v/>
          </cell>
          <cell r="D469" t="str">
            <v/>
          </cell>
          <cell r="E469"/>
          <cell r="F469" t="str">
            <v/>
          </cell>
        </row>
        <row r="470">
          <cell r="A470" t="str">
            <v/>
          </cell>
          <cell r="B470"/>
          <cell r="C470" t="str">
            <v/>
          </cell>
          <cell r="D470" t="str">
            <v/>
          </cell>
          <cell r="E470"/>
          <cell r="F470" t="str">
            <v/>
          </cell>
        </row>
        <row r="471">
          <cell r="A471" t="str">
            <v/>
          </cell>
          <cell r="B471"/>
          <cell r="C471" t="str">
            <v/>
          </cell>
          <cell r="D471" t="str">
            <v/>
          </cell>
          <cell r="E471"/>
          <cell r="F471" t="str">
            <v/>
          </cell>
        </row>
        <row r="472">
          <cell r="A472" t="str">
            <v/>
          </cell>
          <cell r="B472"/>
          <cell r="C472" t="str">
            <v/>
          </cell>
          <cell r="D472" t="str">
            <v/>
          </cell>
          <cell r="E472"/>
          <cell r="F472" t="str">
            <v/>
          </cell>
        </row>
        <row r="473">
          <cell r="A473" t="str">
            <v/>
          </cell>
          <cell r="B473"/>
          <cell r="C473" t="str">
            <v/>
          </cell>
          <cell r="D473" t="str">
            <v/>
          </cell>
          <cell r="E473"/>
          <cell r="F473" t="str">
            <v/>
          </cell>
        </row>
        <row r="474">
          <cell r="A474" t="str">
            <v/>
          </cell>
          <cell r="B474"/>
          <cell r="C474" t="str">
            <v/>
          </cell>
          <cell r="D474" t="str">
            <v/>
          </cell>
          <cell r="E474"/>
          <cell r="F474" t="str">
            <v/>
          </cell>
        </row>
        <row r="475">
          <cell r="A475" t="str">
            <v/>
          </cell>
          <cell r="B475"/>
          <cell r="C475" t="str">
            <v/>
          </cell>
          <cell r="D475" t="str">
            <v/>
          </cell>
          <cell r="E475"/>
          <cell r="F475" t="str">
            <v/>
          </cell>
        </row>
        <row r="476">
          <cell r="A476" t="str">
            <v/>
          </cell>
          <cell r="B476"/>
          <cell r="C476" t="str">
            <v/>
          </cell>
          <cell r="D476" t="str">
            <v/>
          </cell>
          <cell r="E476"/>
          <cell r="F476" t="str">
            <v/>
          </cell>
        </row>
        <row r="477">
          <cell r="A477" t="str">
            <v/>
          </cell>
          <cell r="B477"/>
          <cell r="C477" t="str">
            <v/>
          </cell>
          <cell r="D477" t="str">
            <v/>
          </cell>
          <cell r="E477"/>
          <cell r="F477" t="str">
            <v/>
          </cell>
        </row>
        <row r="478">
          <cell r="A478" t="str">
            <v/>
          </cell>
          <cell r="B478"/>
          <cell r="C478" t="str">
            <v/>
          </cell>
          <cell r="D478" t="str">
            <v/>
          </cell>
          <cell r="E478"/>
          <cell r="F478" t="str">
            <v/>
          </cell>
        </row>
        <row r="479">
          <cell r="A479" t="str">
            <v/>
          </cell>
          <cell r="B479"/>
          <cell r="C479" t="str">
            <v/>
          </cell>
          <cell r="D479" t="str">
            <v/>
          </cell>
          <cell r="E479"/>
          <cell r="F479" t="str">
            <v/>
          </cell>
        </row>
        <row r="480">
          <cell r="A480" t="str">
            <v/>
          </cell>
          <cell r="B480"/>
          <cell r="C480" t="str">
            <v/>
          </cell>
          <cell r="D480" t="str">
            <v/>
          </cell>
          <cell r="E480"/>
          <cell r="F480" t="str">
            <v/>
          </cell>
        </row>
        <row r="481">
          <cell r="A481" t="str">
            <v/>
          </cell>
          <cell r="B481"/>
          <cell r="C481" t="str">
            <v/>
          </cell>
          <cell r="D481" t="str">
            <v/>
          </cell>
          <cell r="E481"/>
          <cell r="F481" t="str">
            <v/>
          </cell>
        </row>
        <row r="482">
          <cell r="A482" t="str">
            <v/>
          </cell>
          <cell r="B482"/>
          <cell r="C482" t="str">
            <v/>
          </cell>
          <cell r="D482" t="str">
            <v/>
          </cell>
          <cell r="E482"/>
          <cell r="F482" t="str">
            <v/>
          </cell>
        </row>
        <row r="483">
          <cell r="A483" t="str">
            <v/>
          </cell>
          <cell r="B483"/>
          <cell r="C483" t="str">
            <v/>
          </cell>
          <cell r="D483" t="str">
            <v/>
          </cell>
          <cell r="E483"/>
          <cell r="F483" t="str">
            <v/>
          </cell>
        </row>
        <row r="484">
          <cell r="A484" t="str">
            <v/>
          </cell>
          <cell r="B484"/>
          <cell r="C484" t="str">
            <v/>
          </cell>
          <cell r="D484" t="str">
            <v/>
          </cell>
          <cell r="E484"/>
          <cell r="F484" t="str">
            <v/>
          </cell>
        </row>
        <row r="485">
          <cell r="A485" t="str">
            <v/>
          </cell>
          <cell r="B485"/>
          <cell r="C485" t="str">
            <v/>
          </cell>
          <cell r="D485" t="str">
            <v/>
          </cell>
          <cell r="E485"/>
          <cell r="F485" t="str">
            <v/>
          </cell>
        </row>
        <row r="486">
          <cell r="A486" t="str">
            <v/>
          </cell>
          <cell r="B486"/>
          <cell r="C486" t="str">
            <v/>
          </cell>
          <cell r="D486" t="str">
            <v/>
          </cell>
          <cell r="E486"/>
          <cell r="F486" t="str">
            <v/>
          </cell>
        </row>
        <row r="487">
          <cell r="A487" t="str">
            <v/>
          </cell>
          <cell r="B487"/>
          <cell r="C487" t="str">
            <v/>
          </cell>
          <cell r="D487" t="str">
            <v/>
          </cell>
          <cell r="E487"/>
          <cell r="F487" t="str">
            <v/>
          </cell>
        </row>
        <row r="488">
          <cell r="A488" t="str">
            <v/>
          </cell>
          <cell r="B488"/>
          <cell r="C488" t="str">
            <v/>
          </cell>
          <cell r="D488" t="str">
            <v/>
          </cell>
          <cell r="E488"/>
          <cell r="F488" t="str">
            <v/>
          </cell>
        </row>
        <row r="489">
          <cell r="A489" t="str">
            <v/>
          </cell>
          <cell r="B489"/>
          <cell r="C489" t="str">
            <v/>
          </cell>
          <cell r="D489" t="str">
            <v/>
          </cell>
          <cell r="E489"/>
          <cell r="F489" t="str">
            <v/>
          </cell>
        </row>
        <row r="490">
          <cell r="A490" t="str">
            <v/>
          </cell>
          <cell r="B490"/>
          <cell r="C490" t="str">
            <v/>
          </cell>
          <cell r="D490" t="str">
            <v/>
          </cell>
          <cell r="E490"/>
          <cell r="F490" t="str">
            <v/>
          </cell>
        </row>
        <row r="491">
          <cell r="A491" t="str">
            <v/>
          </cell>
          <cell r="B491"/>
          <cell r="C491" t="str">
            <v/>
          </cell>
          <cell r="D491" t="str">
            <v/>
          </cell>
          <cell r="E491"/>
          <cell r="F491" t="str">
            <v/>
          </cell>
        </row>
        <row r="492">
          <cell r="A492" t="str">
            <v/>
          </cell>
          <cell r="B492"/>
          <cell r="C492" t="str">
            <v/>
          </cell>
          <cell r="D492" t="str">
            <v/>
          </cell>
          <cell r="E492"/>
          <cell r="F492" t="str">
            <v/>
          </cell>
        </row>
        <row r="493">
          <cell r="A493" t="str">
            <v/>
          </cell>
          <cell r="B493"/>
          <cell r="C493" t="str">
            <v/>
          </cell>
          <cell r="D493" t="str">
            <v/>
          </cell>
          <cell r="E493"/>
          <cell r="F493" t="str">
            <v/>
          </cell>
        </row>
        <row r="494">
          <cell r="A494" t="str">
            <v/>
          </cell>
          <cell r="B494"/>
          <cell r="C494" t="str">
            <v/>
          </cell>
          <cell r="D494" t="str">
            <v/>
          </cell>
          <cell r="E494"/>
          <cell r="F494" t="str">
            <v/>
          </cell>
        </row>
        <row r="495">
          <cell r="A495" t="str">
            <v/>
          </cell>
          <cell r="B495"/>
          <cell r="C495" t="str">
            <v/>
          </cell>
          <cell r="D495" t="str">
            <v/>
          </cell>
          <cell r="E495"/>
          <cell r="F495" t="str">
            <v/>
          </cell>
        </row>
        <row r="496">
          <cell r="A496" t="str">
            <v/>
          </cell>
          <cell r="B496"/>
          <cell r="C496" t="str">
            <v/>
          </cell>
          <cell r="D496" t="str">
            <v/>
          </cell>
          <cell r="E496"/>
          <cell r="F496" t="str">
            <v/>
          </cell>
        </row>
        <row r="497">
          <cell r="A497" t="str">
            <v/>
          </cell>
          <cell r="B497"/>
          <cell r="C497" t="str">
            <v/>
          </cell>
          <cell r="D497" t="str">
            <v/>
          </cell>
          <cell r="E497"/>
          <cell r="F497" t="str">
            <v/>
          </cell>
        </row>
        <row r="498">
          <cell r="A498" t="str">
            <v/>
          </cell>
          <cell r="B498"/>
          <cell r="C498" t="str">
            <v/>
          </cell>
          <cell r="D498" t="str">
            <v/>
          </cell>
          <cell r="E498"/>
          <cell r="F498" t="str">
            <v/>
          </cell>
        </row>
        <row r="499">
          <cell r="A499" t="str">
            <v/>
          </cell>
          <cell r="B499"/>
          <cell r="C499" t="str">
            <v/>
          </cell>
          <cell r="D499" t="str">
            <v/>
          </cell>
          <cell r="E499"/>
          <cell r="F499" t="str">
            <v/>
          </cell>
        </row>
        <row r="500">
          <cell r="A500" t="str">
            <v/>
          </cell>
          <cell r="B500"/>
          <cell r="C500" t="str">
            <v/>
          </cell>
          <cell r="D500" t="str">
            <v/>
          </cell>
          <cell r="E500"/>
          <cell r="F500" t="str">
            <v/>
          </cell>
        </row>
        <row r="501">
          <cell r="A501" t="str">
            <v/>
          </cell>
          <cell r="B501"/>
          <cell r="C501" t="str">
            <v/>
          </cell>
          <cell r="D501" t="str">
            <v/>
          </cell>
          <cell r="E501"/>
          <cell r="F501" t="str">
            <v/>
          </cell>
        </row>
        <row r="502">
          <cell r="A502" t="str">
            <v/>
          </cell>
          <cell r="B502"/>
          <cell r="C502" t="str">
            <v/>
          </cell>
          <cell r="D502" t="str">
            <v/>
          </cell>
          <cell r="E502"/>
          <cell r="F502" t="str">
            <v/>
          </cell>
        </row>
        <row r="503">
          <cell r="A503" t="str">
            <v/>
          </cell>
          <cell r="B503"/>
          <cell r="C503" t="str">
            <v/>
          </cell>
          <cell r="D503" t="str">
            <v/>
          </cell>
          <cell r="E503"/>
          <cell r="F503" t="str">
            <v/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80D81-0C8E-42DB-97FE-BDF388134C12}">
  <dimension ref="A1:F844"/>
  <sheetViews>
    <sheetView topLeftCell="A34" workbookViewId="0">
      <selection activeCell="J16" sqref="J16"/>
    </sheetView>
  </sheetViews>
  <sheetFormatPr defaultRowHeight="15" x14ac:dyDescent="0.25"/>
  <cols>
    <col min="3" max="3" width="32" bestFit="1" customWidth="1"/>
  </cols>
  <sheetData>
    <row r="1" spans="1:6" x14ac:dyDescent="0.25">
      <c r="F1" s="1"/>
    </row>
    <row r="2" spans="1:6" ht="18" x14ac:dyDescent="0.25">
      <c r="A2" s="2" t="s">
        <v>0</v>
      </c>
      <c r="B2" s="2" t="s">
        <v>1</v>
      </c>
      <c r="D2" s="2"/>
      <c r="F2" s="3"/>
    </row>
    <row r="3" spans="1:6" ht="18" x14ac:dyDescent="0.25">
      <c r="A3" s="2"/>
      <c r="C3" s="2" t="s">
        <v>2</v>
      </c>
      <c r="D3" s="4"/>
      <c r="F3" s="1"/>
    </row>
    <row r="4" spans="1:6" ht="16.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</row>
    <row r="5" spans="1:6" ht="15.75" x14ac:dyDescent="0.25">
      <c r="A5" s="7"/>
      <c r="B5" s="7"/>
      <c r="C5" s="7"/>
      <c r="D5" s="7"/>
      <c r="E5" s="7"/>
      <c r="F5" s="8"/>
    </row>
    <row r="6" spans="1:6" x14ac:dyDescent="0.25">
      <c r="A6" s="9">
        <f>IF(A5="",1,A5+1)</f>
        <v>1</v>
      </c>
      <c r="B6" s="9">
        <v>30</v>
      </c>
      <c r="C6" t="str">
        <f t="shared" ref="C6" ca="1" si="0">IF($C6="","",IF(ISERROR(VLOOKUP(B6,Athletes,2,FALSE)),"Unknown Athlete",PROPER(VLOOKUP(B6,Athletes,2,FALSE))))</f>
        <v>Neil Tunstall</v>
      </c>
      <c r="D6" t="str">
        <f t="shared" ref="D6" ca="1" si="1">IF($C6="","",IF(VLOOKUP(B6,Athletes,3,FALSE)="","",VLOOKUP(B6,Athletes,3,FALSE)))</f>
        <v>CAC</v>
      </c>
      <c r="E6" t="str">
        <f t="shared" ref="E6" ca="1" si="2">IF($C6="","",IF(ISERROR(VLOOKUP(B6,Athletes,6,FALSE)),"",VLOOKUP(B6,Athletes,6,FALSE)))</f>
        <v>V60M</v>
      </c>
      <c r="F6" s="10" t="s">
        <v>9</v>
      </c>
    </row>
    <row r="10" spans="1:6" ht="18" x14ac:dyDescent="0.25">
      <c r="A10" s="2" t="s">
        <v>0</v>
      </c>
      <c r="B10" s="2" t="s">
        <v>10</v>
      </c>
      <c r="D10" s="2"/>
      <c r="F10" s="3"/>
    </row>
    <row r="11" spans="1:6" ht="18" x14ac:dyDescent="0.25">
      <c r="A11" s="2"/>
      <c r="C11" s="2"/>
      <c r="D11" s="4"/>
      <c r="F11" s="1"/>
    </row>
    <row r="12" spans="1:6" ht="16.5" thickBot="1" x14ac:dyDescent="0.3">
      <c r="A12" s="5" t="s">
        <v>3</v>
      </c>
      <c r="B12" s="5" t="s">
        <v>4</v>
      </c>
      <c r="C12" s="5" t="s">
        <v>5</v>
      </c>
      <c r="D12" s="5" t="s">
        <v>6</v>
      </c>
      <c r="E12" s="5" t="s">
        <v>7</v>
      </c>
      <c r="F12" s="6" t="s">
        <v>8</v>
      </c>
    </row>
    <row r="13" spans="1:6" ht="15.75" x14ac:dyDescent="0.25">
      <c r="A13" s="7"/>
      <c r="B13" s="7"/>
      <c r="C13" s="7"/>
      <c r="D13" s="7"/>
      <c r="E13" s="7"/>
      <c r="F13" s="8"/>
    </row>
    <row r="14" spans="1:6" x14ac:dyDescent="0.25">
      <c r="A14" s="9">
        <f>IF(A13="",1,A13+1)</f>
        <v>1</v>
      </c>
      <c r="B14" s="9">
        <v>7</v>
      </c>
      <c r="C14" t="str">
        <f ca="1">IF($C14="","",IF(ISERROR(VLOOKUP(B14,Athletes,2,FALSE)),"Unknown Athlete",PROPER(VLOOKUP(B14,Athletes,2,FALSE))))</f>
        <v>Cara Ruby Ellis</v>
      </c>
      <c r="D14" t="str">
        <f ca="1">IF($C14="","",IF(VLOOKUP(B14,Athletes,3,FALSE)="","",VLOOKUP(B14,Athletes,3,FALSE)))</f>
        <v>CAC</v>
      </c>
      <c r="E14" t="str">
        <f ca="1">IF($C14="","",IF(ISERROR(VLOOKUP(B14,Athletes,6,FALSE)),"",VLOOKUP(B14,Athletes,6,FALSE)))</f>
        <v>U17W</v>
      </c>
      <c r="F14" s="10" t="s">
        <v>11</v>
      </c>
    </row>
    <row r="15" spans="1:6" x14ac:dyDescent="0.25">
      <c r="A15" s="9">
        <f t="shared" ref="A15" si="3">IF(A14="",1,A14+1)</f>
        <v>2</v>
      </c>
      <c r="B15" s="9">
        <v>146</v>
      </c>
      <c r="C15" t="str">
        <f ca="1">IF($C15="","",IF(ISERROR(VLOOKUP(B15,Athletes,2,FALSE)),"Unknown Athlete",PROPER(VLOOKUP(B15,Athletes,2,FALSE))))</f>
        <v>Polly Dyer</v>
      </c>
      <c r="D15" t="str">
        <f ca="1">IF($C15="","",IF(VLOOKUP(B15,Athletes,3,FALSE)="","",VLOOKUP(B15,Athletes,3,FALSE)))</f>
        <v xml:space="preserve">Penryn College </v>
      </c>
      <c r="E15" t="str">
        <f ca="1">IF($C15="","",IF(ISERROR(VLOOKUP(B15,Athletes,6,FALSE)),"",VLOOKUP(B15,Athletes,6,FALSE)))</f>
        <v>U17W</v>
      </c>
      <c r="F15" s="10" t="s">
        <v>12</v>
      </c>
    </row>
    <row r="19" spans="1:6" ht="18" x14ac:dyDescent="0.25">
      <c r="A19" s="2" t="s">
        <v>0</v>
      </c>
      <c r="B19" s="2" t="s">
        <v>13</v>
      </c>
      <c r="D19" s="2"/>
      <c r="F19" s="3"/>
    </row>
    <row r="20" spans="1:6" ht="18" x14ac:dyDescent="0.25">
      <c r="A20" s="2"/>
      <c r="C20" s="2"/>
      <c r="D20" s="4"/>
      <c r="F20" s="1"/>
    </row>
    <row r="21" spans="1:6" ht="16.5" thickBot="1" x14ac:dyDescent="0.3">
      <c r="A21" s="5" t="s">
        <v>3</v>
      </c>
      <c r="B21" s="5" t="s">
        <v>4</v>
      </c>
      <c r="C21" s="5" t="s">
        <v>5</v>
      </c>
      <c r="D21" s="5" t="s">
        <v>6</v>
      </c>
      <c r="E21" s="5" t="s">
        <v>7</v>
      </c>
      <c r="F21" s="6" t="s">
        <v>8</v>
      </c>
    </row>
    <row r="22" spans="1:6" ht="15.75" x14ac:dyDescent="0.25">
      <c r="A22" s="7"/>
      <c r="B22" s="7"/>
      <c r="C22" s="7"/>
      <c r="D22" s="7"/>
      <c r="E22" s="7"/>
      <c r="F22" s="8"/>
    </row>
    <row r="23" spans="1:6" x14ac:dyDescent="0.25">
      <c r="A23" s="9">
        <f>IF(A22="",1,A22+1)</f>
        <v>1</v>
      </c>
      <c r="B23" s="9">
        <v>25</v>
      </c>
      <c r="C23" t="str">
        <f ca="1">IF($C23="","",IF(ISERROR(VLOOKUP(B23,Athletes,2,FALSE)),"Unknown Athlete",PROPER(VLOOKUP(B23,Athletes,2,FALSE))))</f>
        <v>Libby Isobel Straight</v>
      </c>
      <c r="D23" t="str">
        <f ca="1">IF($C23="","",IF(VLOOKUP(B23,Athletes,3,FALSE)="","",VLOOKUP(B23,Athletes,3,FALSE)))</f>
        <v>CAC</v>
      </c>
      <c r="E23" t="str">
        <f ca="1">IF($C23="","",IF(ISERROR(VLOOKUP(B23,Athletes,6,FALSE)),"",VLOOKUP(B23,Athletes,6,FALSE)))</f>
        <v>U15G</v>
      </c>
      <c r="F23" s="10" t="s">
        <v>14</v>
      </c>
    </row>
    <row r="24" spans="1:6" x14ac:dyDescent="0.25">
      <c r="A24" s="9">
        <f t="shared" ref="A24:A27" si="4">IF(A23="",1,A23+1)</f>
        <v>2</v>
      </c>
      <c r="B24" s="9">
        <v>34</v>
      </c>
      <c r="C24" t="str">
        <f ca="1">IF($C24="","",IF(ISERROR(VLOOKUP(B24,Athletes,2,FALSE)),"Unknown Athlete",PROPER(VLOOKUP(B24,Athletes,2,FALSE))))</f>
        <v>Olivia Robilliard</v>
      </c>
      <c r="D24" t="str">
        <f ca="1">IF($C24="","",IF(VLOOKUP(B24,Athletes,3,FALSE)="","",VLOOKUP(B24,Athletes,3,FALSE)))</f>
        <v>CAC</v>
      </c>
      <c r="E24" t="str">
        <f ca="1">IF($C24="","",IF(ISERROR(VLOOKUP(B24,Athletes,6,FALSE)),"",VLOOKUP(B24,Athletes,6,FALSE)))</f>
        <v>U15G</v>
      </c>
      <c r="F24" s="10" t="s">
        <v>15</v>
      </c>
    </row>
    <row r="25" spans="1:6" x14ac:dyDescent="0.25">
      <c r="A25" s="9">
        <f t="shared" si="4"/>
        <v>3</v>
      </c>
      <c r="B25" s="9">
        <v>36</v>
      </c>
      <c r="C25" t="str">
        <f ca="1">IF($C25="","",IF(ISERROR(VLOOKUP(B25,Athletes,2,FALSE)),"Unknown Athlete",PROPER(VLOOKUP(B25,Athletes,2,FALSE))))</f>
        <v>Poppy Elizabeth Shaw</v>
      </c>
      <c r="D25" t="str">
        <f ca="1">IF($C25="","",IF(VLOOKUP(B25,Athletes,3,FALSE)="","",VLOOKUP(B25,Athletes,3,FALSE)))</f>
        <v>CAC</v>
      </c>
      <c r="E25" t="str">
        <f ca="1">IF($C25="","",IF(ISERROR(VLOOKUP(B25,Athletes,6,FALSE)),"",VLOOKUP(B25,Athletes,6,FALSE)))</f>
        <v>U15G</v>
      </c>
      <c r="F25" s="10" t="s">
        <v>16</v>
      </c>
    </row>
    <row r="26" spans="1:6" x14ac:dyDescent="0.25">
      <c r="A26" s="9">
        <f t="shared" si="4"/>
        <v>4</v>
      </c>
      <c r="B26" s="9">
        <v>28</v>
      </c>
      <c r="C26" t="str">
        <f ca="1">IF($C26="","",IF(ISERROR(VLOOKUP(B26,Athletes,2,FALSE)),"Unknown Athlete",PROPER(VLOOKUP(B26,Athletes,2,FALSE))))</f>
        <v>Malia Williams</v>
      </c>
      <c r="D26" t="str">
        <f ca="1">IF($C26="","",IF(VLOOKUP(B26,Athletes,3,FALSE)="","",VLOOKUP(B26,Athletes,3,FALSE)))</f>
        <v>CAC</v>
      </c>
      <c r="E26" t="str">
        <f ca="1">IF($C26="","",IF(ISERROR(VLOOKUP(B26,Athletes,6,FALSE)),"",VLOOKUP(B26,Athletes,6,FALSE)))</f>
        <v>U15G</v>
      </c>
      <c r="F26" s="10" t="s">
        <v>17</v>
      </c>
    </row>
    <row r="27" spans="1:6" x14ac:dyDescent="0.25">
      <c r="A27" s="9">
        <f t="shared" si="4"/>
        <v>5</v>
      </c>
      <c r="B27" s="9">
        <v>68</v>
      </c>
      <c r="C27" t="str">
        <f ca="1">IF($C27="","",IF(ISERROR(VLOOKUP(B27,Athletes,2,FALSE)),"Unknown Athlete",PROPER(VLOOKUP(B27,Athletes,2,FALSE))))</f>
        <v>Isla Loveday Pate</v>
      </c>
      <c r="D27" t="str">
        <f ca="1">IF($C27="","",IF(VLOOKUP(B27,Athletes,3,FALSE)="","",VLOOKUP(B27,Athletes,3,FALSE)))</f>
        <v>N&amp;P</v>
      </c>
      <c r="E27" t="str">
        <f ca="1">IF($C27="","",IF(ISERROR(VLOOKUP(B27,Athletes,6,FALSE)),"",VLOOKUP(B27,Athletes,6,FALSE)))</f>
        <v>U15G</v>
      </c>
      <c r="F27" s="10" t="s">
        <v>18</v>
      </c>
    </row>
    <row r="31" spans="1:6" ht="18" x14ac:dyDescent="0.25">
      <c r="A31" s="2" t="s">
        <v>0</v>
      </c>
      <c r="B31" s="2" t="s">
        <v>19</v>
      </c>
      <c r="D31" s="2"/>
      <c r="F31" s="3"/>
    </row>
    <row r="32" spans="1:6" ht="18" x14ac:dyDescent="0.25">
      <c r="A32" s="2"/>
      <c r="C32" s="2"/>
      <c r="D32" s="4"/>
      <c r="F32" s="1"/>
    </row>
    <row r="33" spans="1:6" ht="16.5" thickBot="1" x14ac:dyDescent="0.3">
      <c r="A33" s="5" t="s">
        <v>3</v>
      </c>
      <c r="B33" s="5" t="s">
        <v>4</v>
      </c>
      <c r="C33" s="5" t="s">
        <v>5</v>
      </c>
      <c r="D33" s="5" t="s">
        <v>6</v>
      </c>
      <c r="E33" s="5" t="s">
        <v>7</v>
      </c>
      <c r="F33" s="6" t="s">
        <v>8</v>
      </c>
    </row>
    <row r="34" spans="1:6" ht="15.75" x14ac:dyDescent="0.25">
      <c r="A34" s="7"/>
      <c r="B34" s="7"/>
      <c r="C34" s="7"/>
      <c r="D34" s="7"/>
      <c r="E34" s="7"/>
      <c r="F34" s="8"/>
    </row>
    <row r="35" spans="1:6" x14ac:dyDescent="0.25">
      <c r="A35" s="9">
        <f>IF(A34="",1,A34+1)</f>
        <v>1</v>
      </c>
      <c r="B35" s="9">
        <v>10</v>
      </c>
      <c r="C35" t="str">
        <f ca="1">IF($C35="","",IF(ISERROR(VLOOKUP(B35,Athletes,2,FALSE)),"Unknown Athlete",PROPER(VLOOKUP(B35,Athletes,2,FALSE))))</f>
        <v>Emily Harvey</v>
      </c>
      <c r="D35" t="str">
        <f ca="1">IF($C35="","",IF(VLOOKUP(B35,Athletes,3,FALSE)="","",VLOOKUP(B35,Athletes,3,FALSE)))</f>
        <v>CAC</v>
      </c>
      <c r="E35" t="str">
        <f ca="1">IF($C35="","",IF(ISERROR(VLOOKUP(B35,Athletes,6,FALSE)),"",VLOOKUP(B35,Athletes,6,FALSE)))</f>
        <v>U13G</v>
      </c>
      <c r="F35" s="10" t="s">
        <v>20</v>
      </c>
    </row>
    <row r="36" spans="1:6" x14ac:dyDescent="0.25">
      <c r="A36" s="9">
        <f t="shared" ref="A36" si="5">IF(A35="",1,A35+1)</f>
        <v>2</v>
      </c>
      <c r="B36" s="9">
        <v>125</v>
      </c>
      <c r="C36" t="str">
        <f ca="1">IF($C36="","",IF(ISERROR(VLOOKUP(B36,Athletes,2,FALSE)),"Unknown Athlete",PROPER(VLOOKUP(B36,Athletes,2,FALSE))))</f>
        <v>Tilly Ann Day</v>
      </c>
      <c r="D36" t="str">
        <f ca="1">IF($C36="","",IF(VLOOKUP(B36,Athletes,3,FALSE)="","",VLOOKUP(B36,Athletes,3,FALSE)))</f>
        <v>COPAC</v>
      </c>
      <c r="E36" t="str">
        <f ca="1">IF($C36="","",IF(ISERROR(VLOOKUP(B36,Athletes,6,FALSE)),"",VLOOKUP(B36,Athletes,6,FALSE)))</f>
        <v>U13G</v>
      </c>
      <c r="F36" s="10" t="s">
        <v>12</v>
      </c>
    </row>
    <row r="40" spans="1:6" ht="18" x14ac:dyDescent="0.25">
      <c r="A40" s="2" t="s">
        <v>0</v>
      </c>
      <c r="B40" s="2" t="s">
        <v>21</v>
      </c>
      <c r="D40" s="2"/>
      <c r="F40" s="3"/>
    </row>
    <row r="41" spans="1:6" ht="18" x14ac:dyDescent="0.25">
      <c r="A41" s="2"/>
      <c r="C41" s="2"/>
      <c r="D41" s="4"/>
      <c r="F41" s="1"/>
    </row>
    <row r="42" spans="1:6" ht="16.5" thickBot="1" x14ac:dyDescent="0.3">
      <c r="A42" s="5" t="s">
        <v>3</v>
      </c>
      <c r="B42" s="5" t="s">
        <v>4</v>
      </c>
      <c r="C42" s="5" t="s">
        <v>5</v>
      </c>
      <c r="D42" s="5" t="s">
        <v>6</v>
      </c>
      <c r="E42" s="5" t="s">
        <v>7</v>
      </c>
      <c r="F42" s="6" t="s">
        <v>8</v>
      </c>
    </row>
    <row r="43" spans="1:6" ht="15.75" x14ac:dyDescent="0.25">
      <c r="A43" s="7"/>
      <c r="B43" s="7"/>
      <c r="C43" s="7"/>
      <c r="D43" s="7"/>
      <c r="E43" s="7"/>
      <c r="F43" s="8"/>
    </row>
    <row r="44" spans="1:6" x14ac:dyDescent="0.25">
      <c r="A44" s="9">
        <f>IF(A43="",1,A43+1)</f>
        <v>1</v>
      </c>
      <c r="B44" s="9">
        <v>82</v>
      </c>
      <c r="C44" t="str">
        <f ca="1">IF($C44="","",IF(ISERROR(VLOOKUP(B44,Athletes,2,FALSE)),"Unknown Athlete",PROPER(VLOOKUP(B44,Athletes,2,FALSE))))</f>
        <v>Otis Street-Brown</v>
      </c>
      <c r="D44" t="str">
        <f ca="1">IF($C44="","",IF(VLOOKUP(B44,Athletes,3,FALSE)="","",VLOOKUP(B44,Athletes,3,FALSE)))</f>
        <v>N&amp;P</v>
      </c>
      <c r="E44" t="str">
        <f ca="1">IF($C44="","",IF(ISERROR(VLOOKUP(B44,Athletes,6,FALSE)),"",VLOOKUP(B44,Athletes,6,FALSE)))</f>
        <v>U10B</v>
      </c>
      <c r="F44" s="10" t="s">
        <v>22</v>
      </c>
    </row>
    <row r="45" spans="1:6" x14ac:dyDescent="0.25">
      <c r="A45" s="9">
        <f t="shared" ref="A45:A48" si="6">IF(A44="",1,A44+1)</f>
        <v>2</v>
      </c>
      <c r="B45" s="9">
        <v>48</v>
      </c>
      <c r="C45" t="str">
        <f ca="1">IF($C45="","",IF(ISERROR(VLOOKUP(B45,Athletes,2,FALSE)),"Unknown Athlete",PROPER(VLOOKUP(B45,Athletes,2,FALSE))))</f>
        <v>Tristan Collings</v>
      </c>
      <c r="D45" t="str">
        <f ca="1">IF($C45="","",IF(VLOOKUP(B45,Athletes,3,FALSE)="","",VLOOKUP(B45,Athletes,3,FALSE)))</f>
        <v>Cornwall AA</v>
      </c>
      <c r="E45" t="str">
        <f ca="1">IF($C45="","",IF(ISERROR(VLOOKUP(B45,Athletes,6,FALSE)),"",VLOOKUP(B45,Athletes,6,FALSE)))</f>
        <v>U11B</v>
      </c>
      <c r="F45" s="10" t="s">
        <v>23</v>
      </c>
    </row>
    <row r="46" spans="1:6" x14ac:dyDescent="0.25">
      <c r="A46" s="9">
        <f t="shared" si="6"/>
        <v>3</v>
      </c>
      <c r="B46" s="9">
        <v>97</v>
      </c>
      <c r="C46" t="str">
        <f ca="1">IF($C46="","",IF(ISERROR(VLOOKUP(B46,Athletes,2,FALSE)),"Unknown Athlete",PROPER(VLOOKUP(B46,Athletes,2,FALSE))))</f>
        <v>Alfie Forster</v>
      </c>
      <c r="D46" t="str">
        <f ca="1">IF($C46="","",IF(VLOOKUP(B46,Athletes,3,FALSE)="","",VLOOKUP(B46,Athletes,3,FALSE)))</f>
        <v>COPAC</v>
      </c>
      <c r="E46" t="str">
        <f ca="1">IF($C46="","",IF(ISERROR(VLOOKUP(B46,Athletes,6,FALSE)),"",VLOOKUP(B46,Athletes,6,FALSE)))</f>
        <v>U11B</v>
      </c>
      <c r="F46" s="10" t="s">
        <v>24</v>
      </c>
    </row>
    <row r="47" spans="1:6" x14ac:dyDescent="0.25">
      <c r="A47" s="9">
        <f t="shared" si="6"/>
        <v>4</v>
      </c>
      <c r="B47" s="9">
        <v>46</v>
      </c>
      <c r="C47" t="str">
        <f ca="1">IF($C47="","",IF(ISERROR(VLOOKUP(B47,Athletes,2,FALSE)),"Unknown Athlete",PROPER(VLOOKUP(B47,Athletes,2,FALSE))))</f>
        <v>Ben Harrold</v>
      </c>
      <c r="D47" t="str">
        <f ca="1">IF($C47="","",IF(VLOOKUP(B47,Athletes,3,FALSE)="","",VLOOKUP(B47,Athletes,3,FALSE)))</f>
        <v>Cornwall AA</v>
      </c>
      <c r="E47" t="str">
        <f ca="1">IF($C47="","",IF(ISERROR(VLOOKUP(B47,Athletes,6,FALSE)),"",VLOOKUP(B47,Athletes,6,FALSE)))</f>
        <v>U9B</v>
      </c>
      <c r="F47" s="10" t="s">
        <v>25</v>
      </c>
    </row>
    <row r="48" spans="1:6" x14ac:dyDescent="0.25">
      <c r="A48" s="9">
        <f t="shared" si="6"/>
        <v>5</v>
      </c>
      <c r="B48" s="9">
        <v>160</v>
      </c>
      <c r="C48" t="str">
        <f ca="1">IF($C48="","",IF(ISERROR(VLOOKUP(B48,Athletes,2,FALSE)),"Unknown Athlete",PROPER(VLOOKUP(B48,Athletes,2,FALSE))))</f>
        <v>Dempsey Ingleby</v>
      </c>
      <c r="D48" t="str">
        <f ca="1">IF($C48="","",IF(VLOOKUP(B48,Athletes,3,FALSE)="","",VLOOKUP(B48,Athletes,3,FALSE)))</f>
        <v>COPAC</v>
      </c>
      <c r="E48" t="str">
        <f ca="1">IF($C48="","",IF(ISERROR(VLOOKUP(B48,Athletes,6,FALSE)),"",VLOOKUP(B48,Athletes,6,FALSE)))</f>
        <v>U9B</v>
      </c>
      <c r="F48" s="10" t="s">
        <v>26</v>
      </c>
    </row>
    <row r="52" spans="1:6" ht="18" x14ac:dyDescent="0.25">
      <c r="A52" s="2" t="s">
        <v>0</v>
      </c>
      <c r="B52" s="2" t="s">
        <v>27</v>
      </c>
      <c r="D52" s="2"/>
      <c r="F52" s="3"/>
    </row>
    <row r="53" spans="1:6" ht="18" x14ac:dyDescent="0.25">
      <c r="A53" s="2"/>
      <c r="C53" s="2"/>
      <c r="D53" s="4"/>
      <c r="F53" s="1"/>
    </row>
    <row r="54" spans="1:6" ht="16.5" thickBot="1" x14ac:dyDescent="0.3">
      <c r="A54" s="5" t="s">
        <v>3</v>
      </c>
      <c r="B54" s="5" t="s">
        <v>4</v>
      </c>
      <c r="C54" s="5" t="s">
        <v>5</v>
      </c>
      <c r="D54" s="5" t="s">
        <v>6</v>
      </c>
      <c r="E54" s="5" t="s">
        <v>7</v>
      </c>
      <c r="F54" s="6" t="s">
        <v>8</v>
      </c>
    </row>
    <row r="55" spans="1:6" ht="15.75" x14ac:dyDescent="0.25">
      <c r="A55" s="7"/>
      <c r="B55" s="7"/>
      <c r="C55" s="7"/>
      <c r="D55" s="7"/>
      <c r="E55" s="7"/>
      <c r="F55" s="8"/>
    </row>
    <row r="56" spans="1:6" x14ac:dyDescent="0.25">
      <c r="A56" s="9">
        <f>IF(A55="",1,A55+1)</f>
        <v>1</v>
      </c>
      <c r="B56" s="9">
        <v>2</v>
      </c>
      <c r="C56" t="str">
        <f ca="1">IF($C56="","",IF(ISERROR(VLOOKUP(B56,Athletes,2,FALSE)),"Unknown Athlete",PROPER(VLOOKUP(B56,Athletes,2,FALSE))))</f>
        <v>Archie Williams</v>
      </c>
      <c r="D56" t="str">
        <f ca="1">IF($C56="","",IF(VLOOKUP(B56,Athletes,3,FALSE)="","",VLOOKUP(B56,Athletes,3,FALSE)))</f>
        <v>CAC</v>
      </c>
      <c r="E56" t="str">
        <f ca="1">IF($C56="","",IF(ISERROR(VLOOKUP(B56,Athletes,6,FALSE)),"",VLOOKUP(B56,Athletes,6,FALSE)))</f>
        <v>U11B</v>
      </c>
      <c r="F56" s="10" t="s">
        <v>28</v>
      </c>
    </row>
    <row r="57" spans="1:6" x14ac:dyDescent="0.25">
      <c r="A57" s="9">
        <f t="shared" ref="A57:A59" si="7">IF(A56="",1,A56+1)</f>
        <v>2</v>
      </c>
      <c r="B57" s="9">
        <v>112</v>
      </c>
      <c r="C57" t="str">
        <f ca="1">IF($C57="","",IF(ISERROR(VLOOKUP(B57,Athletes,2,FALSE)),"Unknown Athlete",PROPER(VLOOKUP(B57,Athletes,2,FALSE))))</f>
        <v>Jacob Sweeney</v>
      </c>
      <c r="D57" t="str">
        <f ca="1">IF($C57="","",IF(VLOOKUP(B57,Athletes,3,FALSE)="","",VLOOKUP(B57,Athletes,3,FALSE)))</f>
        <v>COPAC</v>
      </c>
      <c r="E57" t="str">
        <f ca="1">IF($C57="","",IF(ISERROR(VLOOKUP(B57,Athletes,6,FALSE)),"",VLOOKUP(B57,Athletes,6,FALSE)))</f>
        <v>U10B</v>
      </c>
      <c r="F57" s="10" t="s">
        <v>11</v>
      </c>
    </row>
    <row r="58" spans="1:6" x14ac:dyDescent="0.25">
      <c r="A58" s="9">
        <f t="shared" si="7"/>
        <v>3</v>
      </c>
      <c r="B58" s="9">
        <v>47</v>
      </c>
      <c r="C58" t="str">
        <f ca="1">IF($C58="","",IF(ISERROR(VLOOKUP(B58,Athletes,2,FALSE)),"Unknown Athlete",PROPER(VLOOKUP(B58,Athletes,2,FALSE))))</f>
        <v>Herbie Red Rodgers</v>
      </c>
      <c r="D58" t="str">
        <f ca="1">IF($C58="","",IF(VLOOKUP(B58,Athletes,3,FALSE)="","",VLOOKUP(B58,Athletes,3,FALSE)))</f>
        <v>Cornwall AA</v>
      </c>
      <c r="E58" t="str">
        <f ca="1">IF($C58="","",IF(ISERROR(VLOOKUP(B58,Athletes,6,FALSE)),"",VLOOKUP(B58,Athletes,6,FALSE)))</f>
        <v>U9B</v>
      </c>
      <c r="F58" s="10" t="s">
        <v>15</v>
      </c>
    </row>
    <row r="59" spans="1:6" x14ac:dyDescent="0.25">
      <c r="A59" s="9">
        <f t="shared" si="7"/>
        <v>4</v>
      </c>
      <c r="B59" s="9">
        <v>118</v>
      </c>
      <c r="C59" t="str">
        <f ca="1">IF($C59="","",IF(ISERROR(VLOOKUP(B59,Athletes,2,FALSE)),"Unknown Athlete",PROPER(VLOOKUP(B59,Athletes,2,FALSE))))</f>
        <v>Max John Elliott</v>
      </c>
      <c r="D59" t="str">
        <f ca="1">IF($C59="","",IF(VLOOKUP(B59,Athletes,3,FALSE)="","",VLOOKUP(B59,Athletes,3,FALSE)))</f>
        <v>COPAC</v>
      </c>
      <c r="E59" t="str">
        <f ca="1">IF($C59="","",IF(ISERROR(VLOOKUP(B59,Athletes,6,FALSE)),"",VLOOKUP(B59,Athletes,6,FALSE)))</f>
        <v>U9B</v>
      </c>
      <c r="F59" s="10" t="s">
        <v>29</v>
      </c>
    </row>
    <row r="63" spans="1:6" ht="18" x14ac:dyDescent="0.25">
      <c r="A63" s="2" t="s">
        <v>0</v>
      </c>
      <c r="B63" s="2" t="s">
        <v>30</v>
      </c>
      <c r="D63" s="2"/>
      <c r="F63" s="3"/>
    </row>
    <row r="64" spans="1:6" ht="18" x14ac:dyDescent="0.25">
      <c r="A64" s="2"/>
      <c r="C64" s="2"/>
      <c r="D64" s="4"/>
      <c r="F64" s="1"/>
    </row>
    <row r="65" spans="1:6" ht="16.5" thickBot="1" x14ac:dyDescent="0.3">
      <c r="A65" s="5" t="s">
        <v>3</v>
      </c>
      <c r="B65" s="5" t="s">
        <v>4</v>
      </c>
      <c r="C65" s="5" t="s">
        <v>5</v>
      </c>
      <c r="D65" s="5" t="s">
        <v>6</v>
      </c>
      <c r="E65" s="5" t="s">
        <v>7</v>
      </c>
      <c r="F65" s="6" t="s">
        <v>8</v>
      </c>
    </row>
    <row r="66" spans="1:6" ht="15.75" x14ac:dyDescent="0.25">
      <c r="A66" s="7"/>
      <c r="B66" s="7"/>
      <c r="C66" s="7"/>
      <c r="D66" s="7"/>
      <c r="E66" s="7"/>
      <c r="F66" s="8"/>
    </row>
    <row r="67" spans="1:6" x14ac:dyDescent="0.25">
      <c r="A67" s="9">
        <f>IF(A66="",1,A66+1)</f>
        <v>1</v>
      </c>
      <c r="B67" s="9">
        <v>96</v>
      </c>
      <c r="C67" t="str">
        <f ca="1">IF($C67="","",IF(ISERROR(VLOOKUP(B67,Athletes,2,FALSE)),"Unknown Athlete",PROPER(VLOOKUP(B67,Athletes,2,FALSE))))</f>
        <v>Alexandria Jones</v>
      </c>
      <c r="D67" t="str">
        <f ca="1">IF($C67="","",IF(VLOOKUP(B67,Athletes,3,FALSE)="","",VLOOKUP(B67,Athletes,3,FALSE)))</f>
        <v>COPAC</v>
      </c>
      <c r="E67" t="str">
        <f ca="1">IF($C67="","",IF(ISERROR(VLOOKUP(B67,Athletes,6,FALSE)),"",VLOOKUP(B67,Athletes,6,FALSE)))</f>
        <v>U11G</v>
      </c>
      <c r="F67" s="10" t="s">
        <v>31</v>
      </c>
    </row>
    <row r="68" spans="1:6" x14ac:dyDescent="0.25">
      <c r="A68" s="9">
        <f t="shared" ref="A68:A70" si="8">IF(A67="",1,A67+1)</f>
        <v>2</v>
      </c>
      <c r="B68" s="9">
        <v>130</v>
      </c>
      <c r="C68" t="str">
        <f ca="1">IF($C68="","",IF(ISERROR(VLOOKUP(B68,Athletes,2,FALSE)),"Unknown Athlete",PROPER(VLOOKUP(B68,Athletes,2,FALSE))))</f>
        <v>Evie Welsh</v>
      </c>
      <c r="D68" t="str">
        <f ca="1">IF($C68="","",IF(VLOOKUP(B68,Athletes,3,FALSE)="","",VLOOKUP(B68,Athletes,3,FALSE)))</f>
        <v>TAC</v>
      </c>
      <c r="E68" t="str">
        <f ca="1">IF($C68="","",IF(ISERROR(VLOOKUP(B68,Athletes,6,FALSE)),"",VLOOKUP(B68,Athletes,6,FALSE)))</f>
        <v>U11G</v>
      </c>
      <c r="F68" s="10" t="s">
        <v>32</v>
      </c>
    </row>
    <row r="69" spans="1:6" x14ac:dyDescent="0.25">
      <c r="A69" s="9">
        <f t="shared" si="8"/>
        <v>3</v>
      </c>
      <c r="B69" s="9">
        <v>109</v>
      </c>
      <c r="C69" t="str">
        <f ca="1">IF($C69="","",IF(ISERROR(VLOOKUP(B69,Athletes,2,FALSE)),"Unknown Athlete",PROPER(VLOOKUP(B69,Athletes,2,FALSE))))</f>
        <v>Harper Linney-Goodall</v>
      </c>
      <c r="D69" t="str">
        <f ca="1">IF($C69="","",IF(VLOOKUP(B69,Athletes,3,FALSE)="","",VLOOKUP(B69,Athletes,3,FALSE)))</f>
        <v>COPAC</v>
      </c>
      <c r="E69" t="str">
        <f ca="1">IF($C69="","",IF(ISERROR(VLOOKUP(B69,Athletes,6,FALSE)),"",VLOOKUP(B69,Athletes,6,FALSE)))</f>
        <v>U10G</v>
      </c>
      <c r="F69" s="10" t="s">
        <v>33</v>
      </c>
    </row>
    <row r="70" spans="1:6" x14ac:dyDescent="0.25">
      <c r="A70" s="9">
        <f t="shared" si="8"/>
        <v>4</v>
      </c>
      <c r="B70" s="9">
        <v>156</v>
      </c>
      <c r="C70" t="str">
        <f ca="1">IF($C70="","",IF(ISERROR(VLOOKUP(B70,Athletes,2,FALSE)),"Unknown Athlete",PROPER(VLOOKUP(B70,Athletes,2,FALSE))))</f>
        <v>Emilia Kennedy</v>
      </c>
      <c r="D70" t="str">
        <f ca="1">IF($C70="","",IF(VLOOKUP(B70,Athletes,3,FALSE)="","",VLOOKUP(B70,Athletes,3,FALSE)))</f>
        <v>COPAC</v>
      </c>
      <c r="E70" t="str">
        <f ca="1">IF($C70="","",IF(ISERROR(VLOOKUP(B70,Athletes,6,FALSE)),"",VLOOKUP(B70,Athletes,6,FALSE)))</f>
        <v>U10G</v>
      </c>
      <c r="F70" s="10" t="s">
        <v>28</v>
      </c>
    </row>
    <row r="74" spans="1:6" ht="18" x14ac:dyDescent="0.25">
      <c r="A74" s="2" t="s">
        <v>0</v>
      </c>
      <c r="B74" s="2" t="s">
        <v>34</v>
      </c>
      <c r="D74" s="2"/>
      <c r="F74" s="3"/>
    </row>
    <row r="75" spans="1:6" ht="18" x14ac:dyDescent="0.25">
      <c r="A75" s="2"/>
      <c r="C75" s="2"/>
      <c r="D75" s="4"/>
      <c r="F75" s="1"/>
    </row>
    <row r="76" spans="1:6" ht="16.5" thickBot="1" x14ac:dyDescent="0.3">
      <c r="A76" s="5" t="s">
        <v>3</v>
      </c>
      <c r="B76" s="5" t="s">
        <v>4</v>
      </c>
      <c r="C76" s="5" t="s">
        <v>5</v>
      </c>
      <c r="D76" s="5" t="s">
        <v>6</v>
      </c>
      <c r="E76" s="5" t="s">
        <v>7</v>
      </c>
      <c r="F76" s="6" t="s">
        <v>8</v>
      </c>
    </row>
    <row r="77" spans="1:6" ht="15.75" x14ac:dyDescent="0.25">
      <c r="A77" s="7"/>
      <c r="B77" s="7"/>
      <c r="C77" s="7"/>
      <c r="D77" s="7"/>
      <c r="E77" s="7"/>
      <c r="F77" s="8"/>
    </row>
    <row r="78" spans="1:6" x14ac:dyDescent="0.25">
      <c r="A78" s="9">
        <f>IF(A77="",1,A77+1)</f>
        <v>1</v>
      </c>
      <c r="B78" s="9">
        <v>110</v>
      </c>
      <c r="C78" t="str">
        <f ca="1">IF($C78="","",IF(ISERROR(VLOOKUP(B78,Athletes,2,FALSE)),"Unknown Athlete",PROPER(VLOOKUP(B78,Athletes,2,FALSE))))</f>
        <v>Harriet Grace Woodman-Hardy</v>
      </c>
      <c r="D78" t="str">
        <f ca="1">IF($C78="","",IF(VLOOKUP(B78,Athletes,3,FALSE)="","",VLOOKUP(B78,Athletes,3,FALSE)))</f>
        <v>COPAC</v>
      </c>
      <c r="E78" t="str">
        <f ca="1">IF($C78="","",IF(ISERROR(VLOOKUP(B78,Athletes,6,FALSE)),"",VLOOKUP(B78,Athletes,6,FALSE)))</f>
        <v>U11G</v>
      </c>
      <c r="F78" s="10" t="s">
        <v>35</v>
      </c>
    </row>
    <row r="79" spans="1:6" x14ac:dyDescent="0.25">
      <c r="A79" s="9">
        <f t="shared" ref="A79:A81" si="9">IF(A78="",1,A78+1)</f>
        <v>2</v>
      </c>
      <c r="B79" s="9">
        <v>105</v>
      </c>
      <c r="C79" t="str">
        <f ca="1">IF($C79="","",IF(ISERROR(VLOOKUP(B79,Athletes,2,FALSE)),"Unknown Athlete",PROPER(VLOOKUP(B79,Athletes,2,FALSE))))</f>
        <v>Eloise Morley</v>
      </c>
      <c r="D79" t="str">
        <f ca="1">IF($C79="","",IF(VLOOKUP(B79,Athletes,3,FALSE)="","",VLOOKUP(B79,Athletes,3,FALSE)))</f>
        <v>COPAC</v>
      </c>
      <c r="E79" t="str">
        <f ca="1">IF($C79="","",IF(ISERROR(VLOOKUP(B79,Athletes,6,FALSE)),"",VLOOKUP(B79,Athletes,6,FALSE)))</f>
        <v>U11G</v>
      </c>
      <c r="F79" s="10" t="s">
        <v>36</v>
      </c>
    </row>
    <row r="80" spans="1:6" x14ac:dyDescent="0.25">
      <c r="A80" s="9">
        <f t="shared" si="9"/>
        <v>3</v>
      </c>
      <c r="B80" s="9">
        <v>119</v>
      </c>
      <c r="C80" t="str">
        <f ca="1">IF($C80="","",IF(ISERROR(VLOOKUP(B80,Athletes,2,FALSE)),"Unknown Athlete",PROPER(VLOOKUP(B80,Athletes,2,FALSE))))</f>
        <v>Olivia Webber</v>
      </c>
      <c r="D80" t="str">
        <f ca="1">IF($C80="","",IF(VLOOKUP(B80,Athletes,3,FALSE)="","",VLOOKUP(B80,Athletes,3,FALSE)))</f>
        <v>COPAC</v>
      </c>
      <c r="E80" t="str">
        <f ca="1">IF($C80="","",IF(ISERROR(VLOOKUP(B80,Athletes,6,FALSE)),"",VLOOKUP(B80,Athletes,6,FALSE)))</f>
        <v>U10G</v>
      </c>
      <c r="F80" s="10" t="s">
        <v>28</v>
      </c>
    </row>
    <row r="81" spans="1:6" x14ac:dyDescent="0.25">
      <c r="A81" s="9">
        <f t="shared" si="9"/>
        <v>4</v>
      </c>
      <c r="B81" s="9">
        <v>106</v>
      </c>
      <c r="C81" t="str">
        <f ca="1">IF($C81="","",IF(ISERROR(VLOOKUP(B81,Athletes,2,FALSE)),"Unknown Athlete",PROPER(VLOOKUP(B81,Athletes,2,FALSE))))</f>
        <v>Elsa Orgacki</v>
      </c>
      <c r="D81" t="str">
        <f ca="1">IF($C81="","",IF(VLOOKUP(B81,Athletes,3,FALSE)="","",VLOOKUP(B81,Athletes,3,FALSE)))</f>
        <v>COPAC</v>
      </c>
      <c r="E81" t="str">
        <f ca="1">IF($C81="","",IF(ISERROR(VLOOKUP(B81,Athletes,6,FALSE)),"",VLOOKUP(B81,Athletes,6,FALSE)))</f>
        <v>U11G</v>
      </c>
      <c r="F81" s="10" t="s">
        <v>15</v>
      </c>
    </row>
    <row r="85" spans="1:6" ht="18" x14ac:dyDescent="0.25">
      <c r="A85" s="2" t="s">
        <v>0</v>
      </c>
      <c r="B85" s="2" t="s">
        <v>37</v>
      </c>
      <c r="D85" s="2"/>
      <c r="F85" s="3"/>
    </row>
    <row r="86" spans="1:6" ht="18" x14ac:dyDescent="0.25">
      <c r="A86" s="2"/>
      <c r="C86" s="2"/>
      <c r="D86" s="4"/>
      <c r="F86" s="1"/>
    </row>
    <row r="87" spans="1:6" ht="16.5" thickBot="1" x14ac:dyDescent="0.3">
      <c r="A87" s="5" t="s">
        <v>3</v>
      </c>
      <c r="B87" s="5" t="s">
        <v>4</v>
      </c>
      <c r="C87" s="5" t="s">
        <v>5</v>
      </c>
      <c r="D87" s="5" t="s">
        <v>6</v>
      </c>
      <c r="E87" s="5" t="s">
        <v>7</v>
      </c>
      <c r="F87" s="6" t="s">
        <v>8</v>
      </c>
    </row>
    <row r="88" spans="1:6" ht="15.75" x14ac:dyDescent="0.25">
      <c r="A88" s="7"/>
      <c r="B88" s="7"/>
      <c r="C88" s="7"/>
      <c r="D88" s="7"/>
      <c r="E88" s="7"/>
      <c r="F88" s="8"/>
    </row>
    <row r="89" spans="1:6" x14ac:dyDescent="0.25">
      <c r="A89" s="9">
        <f>IF(A88="",1,A88+1)</f>
        <v>1</v>
      </c>
      <c r="B89" s="9">
        <v>115</v>
      </c>
      <c r="C89" t="str">
        <f ca="1">IF($C89="","",IF(ISERROR(VLOOKUP(B89,Athletes,2,FALSE)),"Unknown Athlete",PROPER(VLOOKUP(B89,Athletes,2,FALSE))))</f>
        <v>Lamara-Maria Hammoudeh</v>
      </c>
      <c r="D89" t="str">
        <f ca="1">IF($C89="","",IF(VLOOKUP(B89,Athletes,3,FALSE)="","",VLOOKUP(B89,Athletes,3,FALSE)))</f>
        <v>COPAC</v>
      </c>
      <c r="E89" t="str">
        <f ca="1">IF($C89="","",IF(ISERROR(VLOOKUP(B89,Athletes,6,FALSE)),"",VLOOKUP(B89,Athletes,6,FALSE)))</f>
        <v>U13G</v>
      </c>
      <c r="F89" s="10" t="s">
        <v>38</v>
      </c>
    </row>
    <row r="90" spans="1:6" x14ac:dyDescent="0.25">
      <c r="A90" s="9">
        <f t="shared" ref="A90:A92" si="10">IF(A89="",1,A89+1)</f>
        <v>2</v>
      </c>
      <c r="B90" s="9">
        <v>137</v>
      </c>
      <c r="C90" t="str">
        <f ca="1">IF($C90="","",IF(ISERROR(VLOOKUP(B90,Athletes,2,FALSE)),"Unknown Athlete",PROPER(VLOOKUP(B90,Athletes,2,FALSE))))</f>
        <v>Alexa Chanel Ohly</v>
      </c>
      <c r="D90" t="str">
        <f ca="1">IF($C90="","",IF(VLOOKUP(B90,Athletes,3,FALSE)="","",VLOOKUP(B90,Athletes,3,FALSE)))</f>
        <v xml:space="preserve">Penryn College </v>
      </c>
      <c r="E90" t="str">
        <f ca="1">IF($C90="","",IF(ISERROR(VLOOKUP(B90,Athletes,6,FALSE)),"",VLOOKUP(B90,Athletes,6,FALSE)))</f>
        <v>U13G</v>
      </c>
      <c r="F90" s="10" t="s">
        <v>39</v>
      </c>
    </row>
    <row r="91" spans="1:6" x14ac:dyDescent="0.25">
      <c r="A91" s="9">
        <f t="shared" si="10"/>
        <v>3</v>
      </c>
      <c r="B91" s="9">
        <v>145</v>
      </c>
      <c r="C91" t="str">
        <f ca="1">IF($C91="","",IF(ISERROR(VLOOKUP(B91,Athletes,2,FALSE)),"Unknown Athlete",PROPER(VLOOKUP(B91,Athletes,2,FALSE))))</f>
        <v>Piper Lilly Warner</v>
      </c>
      <c r="D91" t="str">
        <f ca="1">IF($C91="","",IF(VLOOKUP(B91,Athletes,3,FALSE)="","",VLOOKUP(B91,Athletes,3,FALSE)))</f>
        <v xml:space="preserve">Penryn College </v>
      </c>
      <c r="E91" t="str">
        <f ca="1">IF($C91="","",IF(ISERROR(VLOOKUP(B91,Athletes,6,FALSE)),"",VLOOKUP(B91,Athletes,6,FALSE)))</f>
        <v>U13G</v>
      </c>
      <c r="F91" s="10" t="s">
        <v>40</v>
      </c>
    </row>
    <row r="92" spans="1:6" x14ac:dyDescent="0.25">
      <c r="A92" s="9">
        <f t="shared" si="10"/>
        <v>4</v>
      </c>
      <c r="B92" s="9">
        <v>139</v>
      </c>
      <c r="C92" t="str">
        <f ca="1">IF($C92="","",IF(ISERROR(VLOOKUP(B92,Athletes,2,FALSE)),"Unknown Athlete",PROPER(VLOOKUP(B92,Athletes,2,FALSE))))</f>
        <v>Elizabeth Hipwell</v>
      </c>
      <c r="D92" t="str">
        <f ca="1">IF($C92="","",IF(VLOOKUP(B92,Athletes,3,FALSE)="","",VLOOKUP(B92,Athletes,3,FALSE)))</f>
        <v xml:space="preserve">Penryn College </v>
      </c>
      <c r="E92" t="str">
        <f ca="1">IF($C92="","",IF(ISERROR(VLOOKUP(B92,Athletes,6,FALSE)),"",VLOOKUP(B92,Athletes,6,FALSE)))</f>
        <v>U13G</v>
      </c>
      <c r="F92" s="10" t="s">
        <v>41</v>
      </c>
    </row>
    <row r="96" spans="1:6" ht="18" x14ac:dyDescent="0.25">
      <c r="A96" s="2" t="s">
        <v>0</v>
      </c>
      <c r="B96" s="2" t="s">
        <v>42</v>
      </c>
      <c r="D96" s="2"/>
      <c r="F96" s="3"/>
    </row>
    <row r="97" spans="1:6" ht="18" x14ac:dyDescent="0.25">
      <c r="A97" s="2"/>
      <c r="C97" s="2"/>
      <c r="D97" s="4"/>
      <c r="F97" s="1"/>
    </row>
    <row r="98" spans="1:6" ht="16.5" thickBot="1" x14ac:dyDescent="0.3">
      <c r="A98" s="5" t="s">
        <v>3</v>
      </c>
      <c r="B98" s="5" t="s">
        <v>4</v>
      </c>
      <c r="C98" s="5" t="s">
        <v>5</v>
      </c>
      <c r="D98" s="5" t="s">
        <v>6</v>
      </c>
      <c r="E98" s="5" t="s">
        <v>7</v>
      </c>
      <c r="F98" s="6" t="s">
        <v>8</v>
      </c>
    </row>
    <row r="99" spans="1:6" ht="15.75" x14ac:dyDescent="0.25">
      <c r="A99" s="7"/>
      <c r="B99" s="7"/>
      <c r="C99" s="7"/>
      <c r="D99" s="7"/>
      <c r="E99" s="7"/>
      <c r="F99" s="8"/>
    </row>
    <row r="100" spans="1:6" x14ac:dyDescent="0.25">
      <c r="A100" s="9">
        <f>IF(A99="",1,A99+1)</f>
        <v>1</v>
      </c>
      <c r="B100" s="9">
        <v>83</v>
      </c>
      <c r="C100" t="str">
        <f ca="1">IF($C100="","",IF(ISERROR(VLOOKUP(B100,Athletes,2,FALSE)),"Unknown Athlete",PROPER(VLOOKUP(B100,Athletes,2,FALSE))))</f>
        <v>Paige Ratcliffe</v>
      </c>
      <c r="D100" t="str">
        <f ca="1">IF($C100="","",IF(VLOOKUP(B100,Athletes,3,FALSE)="","",VLOOKUP(B100,Athletes,3,FALSE)))</f>
        <v>N&amp;P</v>
      </c>
      <c r="E100" t="str">
        <f ca="1">IF($C100="","",IF(ISERROR(VLOOKUP(B100,Athletes,6,FALSE)),"",VLOOKUP(B100,Athletes,6,FALSE)))</f>
        <v>U13G</v>
      </c>
      <c r="F100" s="10" t="s">
        <v>43</v>
      </c>
    </row>
    <row r="101" spans="1:6" x14ac:dyDescent="0.25">
      <c r="A101" s="9">
        <f t="shared" ref="A101:A103" si="11">IF(A100="",1,A100+1)</f>
        <v>2</v>
      </c>
      <c r="B101" s="9">
        <v>141</v>
      </c>
      <c r="C101" t="str">
        <f ca="1">IF($C101="","",IF(ISERROR(VLOOKUP(B101,Athletes,2,FALSE)),"Unknown Athlete",PROPER(VLOOKUP(B101,Athletes,2,FALSE))))</f>
        <v>Georgie Manaia Laing</v>
      </c>
      <c r="D101" t="str">
        <f ca="1">IF($C101="","",IF(VLOOKUP(B101,Athletes,3,FALSE)="","",VLOOKUP(B101,Athletes,3,FALSE)))</f>
        <v xml:space="preserve">Penryn College </v>
      </c>
      <c r="E101" t="str">
        <f ca="1">IF($C101="","",IF(ISERROR(VLOOKUP(B101,Athletes,6,FALSE)),"",VLOOKUP(B101,Athletes,6,FALSE)))</f>
        <v>U13G</v>
      </c>
      <c r="F101" s="10" t="s">
        <v>44</v>
      </c>
    </row>
    <row r="102" spans="1:6" x14ac:dyDescent="0.25">
      <c r="A102" s="9">
        <f t="shared" si="11"/>
        <v>3</v>
      </c>
      <c r="B102" s="9">
        <v>22</v>
      </c>
      <c r="C102" t="str">
        <f ca="1">IF($C102="","",IF(ISERROR(VLOOKUP(B102,Athletes,2,FALSE)),"Unknown Athlete",PROPER(VLOOKUP(B102,Athletes,2,FALSE))))</f>
        <v>Lexi Harrold</v>
      </c>
      <c r="D102" t="str">
        <f ca="1">IF($C102="","",IF(VLOOKUP(B102,Athletes,3,FALSE)="","",VLOOKUP(B102,Athletes,3,FALSE)))</f>
        <v>CAC</v>
      </c>
      <c r="E102" t="str">
        <f ca="1">IF($C102="","",IF(ISERROR(VLOOKUP(B102,Athletes,6,FALSE)),"",VLOOKUP(B102,Athletes,6,FALSE)))</f>
        <v>U13G</v>
      </c>
      <c r="F102" s="10" t="s">
        <v>45</v>
      </c>
    </row>
    <row r="103" spans="1:6" x14ac:dyDescent="0.25">
      <c r="A103" s="9">
        <f t="shared" si="11"/>
        <v>4</v>
      </c>
      <c r="B103" s="9">
        <v>143</v>
      </c>
      <c r="C103" t="str">
        <f ca="1">IF($C103="","",IF(ISERROR(VLOOKUP(B103,Athletes,2,FALSE)),"Unknown Athlete",PROPER(VLOOKUP(B103,Athletes,2,FALSE))))</f>
        <v>Hazel Florence Patience Blackburn</v>
      </c>
      <c r="D103" t="str">
        <f ca="1">IF($C103="","",IF(VLOOKUP(B103,Athletes,3,FALSE)="","",VLOOKUP(B103,Athletes,3,FALSE)))</f>
        <v xml:space="preserve">Penryn College </v>
      </c>
      <c r="E103" t="str">
        <f ca="1">IF($C103="","",IF(ISERROR(VLOOKUP(B103,Athletes,6,FALSE)),"",VLOOKUP(B103,Athletes,6,FALSE)))</f>
        <v>U13G</v>
      </c>
      <c r="F103" s="10" t="s">
        <v>46</v>
      </c>
    </row>
    <row r="107" spans="1:6" ht="18" x14ac:dyDescent="0.25">
      <c r="A107" s="2" t="s">
        <v>0</v>
      </c>
      <c r="B107" s="2" t="s">
        <v>47</v>
      </c>
      <c r="D107" s="2"/>
      <c r="F107" s="3"/>
    </row>
    <row r="108" spans="1:6" ht="18" x14ac:dyDescent="0.25">
      <c r="A108" s="2"/>
      <c r="C108" s="2"/>
      <c r="D108" s="4"/>
      <c r="F108" s="1"/>
    </row>
    <row r="109" spans="1:6" ht="16.5" thickBot="1" x14ac:dyDescent="0.3">
      <c r="A109" s="5" t="s">
        <v>3</v>
      </c>
      <c r="B109" s="5" t="s">
        <v>4</v>
      </c>
      <c r="C109" s="5" t="s">
        <v>5</v>
      </c>
      <c r="D109" s="5" t="s">
        <v>6</v>
      </c>
      <c r="E109" s="5" t="s">
        <v>7</v>
      </c>
      <c r="F109" s="6" t="s">
        <v>8</v>
      </c>
    </row>
    <row r="110" spans="1:6" ht="15.75" x14ac:dyDescent="0.25">
      <c r="A110" s="7"/>
      <c r="B110" s="7"/>
      <c r="C110" s="7"/>
      <c r="D110" s="7"/>
      <c r="E110" s="7"/>
      <c r="F110" s="8"/>
    </row>
    <row r="111" spans="1:6" x14ac:dyDescent="0.25">
      <c r="A111" s="9">
        <f>IF(A110="",1,A110+1)</f>
        <v>1</v>
      </c>
      <c r="B111" s="9">
        <v>84</v>
      </c>
      <c r="C111" t="str">
        <f ca="1">IF($C111="","",IF(ISERROR(VLOOKUP(B111,Athletes,2,FALSE)),"Unknown Athlete",PROPER(VLOOKUP(B111,Athletes,2,FALSE))))</f>
        <v>Poppy Grace Mulready</v>
      </c>
      <c r="D111" t="str">
        <f ca="1">IF($C111="","",IF(VLOOKUP(B111,Athletes,3,FALSE)="","",VLOOKUP(B111,Athletes,3,FALSE)))</f>
        <v>N&amp;P</v>
      </c>
      <c r="E111" t="str">
        <f ca="1">IF($C111="","",IF(ISERROR(VLOOKUP(B111,Athletes,6,FALSE)),"",VLOOKUP(B111,Athletes,6,FALSE)))</f>
        <v>U15G</v>
      </c>
      <c r="F111" s="10" t="s">
        <v>15</v>
      </c>
    </row>
    <row r="112" spans="1:6" x14ac:dyDescent="0.25">
      <c r="A112" s="9">
        <f t="shared" ref="A112:A114" si="12">IF(A111="",1,A111+1)</f>
        <v>2</v>
      </c>
      <c r="B112" s="9">
        <v>94</v>
      </c>
      <c r="C112" t="str">
        <f ca="1">IF($C112="","",IF(ISERROR(VLOOKUP(B112,Athletes,2,FALSE)),"Unknown Athlete",PROPER(VLOOKUP(B112,Athletes,2,FALSE))))</f>
        <v>Zienna Renee Eva Pattenden-Daly</v>
      </c>
      <c r="D112" t="str">
        <f ca="1">IF($C112="","",IF(VLOOKUP(B112,Athletes,3,FALSE)="","",VLOOKUP(B112,Athletes,3,FALSE)))</f>
        <v>N&amp;P</v>
      </c>
      <c r="E112" t="str">
        <f ca="1">IF($C112="","",IF(ISERROR(VLOOKUP(B112,Athletes,6,FALSE)),"",VLOOKUP(B112,Athletes,6,FALSE)))</f>
        <v>U15G</v>
      </c>
      <c r="F112" s="10" t="s">
        <v>29</v>
      </c>
    </row>
    <row r="113" spans="1:6" x14ac:dyDescent="0.25">
      <c r="A113" s="9">
        <f t="shared" si="12"/>
        <v>3</v>
      </c>
      <c r="B113" s="9">
        <v>11</v>
      </c>
      <c r="C113" t="str">
        <f ca="1">IF($C113="","",IF(ISERROR(VLOOKUP(B113,Athletes,2,FALSE)),"Unknown Athlete",PROPER(VLOOKUP(B113,Athletes,2,FALSE))))</f>
        <v>Emma Harrold</v>
      </c>
      <c r="D113" t="str">
        <f ca="1">IF($C113="","",IF(VLOOKUP(B113,Athletes,3,FALSE)="","",VLOOKUP(B113,Athletes,3,FALSE)))</f>
        <v>CAC</v>
      </c>
      <c r="E113" t="str">
        <f ca="1">IF($C113="","",IF(ISERROR(VLOOKUP(B113,Athletes,6,FALSE)),"",VLOOKUP(B113,Athletes,6,FALSE)))</f>
        <v>U15G</v>
      </c>
      <c r="F113" s="10" t="s">
        <v>39</v>
      </c>
    </row>
    <row r="114" spans="1:6" x14ac:dyDescent="0.25">
      <c r="A114" s="9">
        <f t="shared" si="12"/>
        <v>4</v>
      </c>
      <c r="B114" s="9">
        <v>19</v>
      </c>
      <c r="C114" t="str">
        <f ca="1">IF($C114="","",IF(ISERROR(VLOOKUP(B114,Athletes,2,FALSE)),"Unknown Athlete",PROPER(VLOOKUP(B114,Athletes,2,FALSE))))</f>
        <v>Jenna Elowen Wearne</v>
      </c>
      <c r="D114" t="str">
        <f ca="1">IF($C114="","",IF(VLOOKUP(B114,Athletes,3,FALSE)="","",VLOOKUP(B114,Athletes,3,FALSE)))</f>
        <v>CAC</v>
      </c>
      <c r="E114" t="str">
        <f ca="1">IF($C114="","",IF(ISERROR(VLOOKUP(B114,Athletes,6,FALSE)),"",VLOOKUP(B114,Athletes,6,FALSE)))</f>
        <v>U15G</v>
      </c>
      <c r="F114" s="10" t="s">
        <v>48</v>
      </c>
    </row>
    <row r="118" spans="1:6" ht="18" x14ac:dyDescent="0.25">
      <c r="A118" s="2" t="s">
        <v>0</v>
      </c>
      <c r="B118" s="2" t="s">
        <v>49</v>
      </c>
      <c r="D118" s="2"/>
      <c r="F118" s="3"/>
    </row>
    <row r="119" spans="1:6" ht="18" x14ac:dyDescent="0.25">
      <c r="A119" s="2"/>
      <c r="C119" s="2"/>
      <c r="D119" s="4"/>
      <c r="F119" s="1"/>
    </row>
    <row r="120" spans="1:6" ht="16.5" thickBot="1" x14ac:dyDescent="0.3">
      <c r="A120" s="5" t="s">
        <v>3</v>
      </c>
      <c r="B120" s="5" t="s">
        <v>4</v>
      </c>
      <c r="C120" s="5" t="s">
        <v>5</v>
      </c>
      <c r="D120" s="5" t="s">
        <v>6</v>
      </c>
      <c r="E120" s="5" t="s">
        <v>7</v>
      </c>
      <c r="F120" s="6" t="s">
        <v>8</v>
      </c>
    </row>
    <row r="121" spans="1:6" ht="15.75" x14ac:dyDescent="0.25">
      <c r="A121" s="7"/>
      <c r="B121" s="7"/>
      <c r="C121" s="7"/>
      <c r="D121" s="7"/>
      <c r="E121" s="7"/>
      <c r="F121" s="8"/>
    </row>
    <row r="122" spans="1:6" x14ac:dyDescent="0.25">
      <c r="A122" s="9">
        <f>IF(A121="",1,A121+1)</f>
        <v>1</v>
      </c>
      <c r="B122" s="9">
        <v>150</v>
      </c>
      <c r="C122" t="str">
        <f ca="1">IF($C122="","",IF(ISERROR(VLOOKUP(B122,Athletes,2,FALSE)),"Unknown Athlete",PROPER(VLOOKUP(B122,Athletes,2,FALSE))))</f>
        <v>Kaitlin Stevenson</v>
      </c>
      <c r="D122" t="str">
        <f ca="1">IF($C122="","",IF(VLOOKUP(B122,Athletes,3,FALSE)="","",VLOOKUP(B122,Athletes,3,FALSE)))</f>
        <v>Brannel</v>
      </c>
      <c r="E122" t="str">
        <f ca="1">IF($C122="","",IF(ISERROR(VLOOKUP(B122,Athletes,6,FALSE)),"",VLOOKUP(B122,Athletes,6,FALSE)))</f>
        <v>U15G</v>
      </c>
      <c r="F122" s="10" t="s">
        <v>26</v>
      </c>
    </row>
    <row r="123" spans="1:6" x14ac:dyDescent="0.25">
      <c r="A123" s="9">
        <f t="shared" ref="A123:A124" si="13">IF(A122="",1,A122+1)</f>
        <v>2</v>
      </c>
      <c r="B123" s="9">
        <v>68</v>
      </c>
      <c r="C123" t="str">
        <f ca="1">IF($C123="","",IF(ISERROR(VLOOKUP(B123,Athletes,2,FALSE)),"Unknown Athlete",PROPER(VLOOKUP(B123,Athletes,2,FALSE))))</f>
        <v>Isla Loveday Pate</v>
      </c>
      <c r="D123" t="str">
        <f ca="1">IF($C123="","",IF(VLOOKUP(B123,Athletes,3,FALSE)="","",VLOOKUP(B123,Athletes,3,FALSE)))</f>
        <v>N&amp;P</v>
      </c>
      <c r="E123" t="str">
        <f ca="1">IF($C123="","",IF(ISERROR(VLOOKUP(B123,Athletes,6,FALSE)),"",VLOOKUP(B123,Athletes,6,FALSE)))</f>
        <v>U15G</v>
      </c>
      <c r="F123" s="10" t="s">
        <v>39</v>
      </c>
    </row>
    <row r="124" spans="1:6" x14ac:dyDescent="0.25">
      <c r="A124" s="9">
        <f t="shared" si="13"/>
        <v>3</v>
      </c>
      <c r="B124" s="9">
        <v>148</v>
      </c>
      <c r="C124" t="str">
        <f ca="1">IF($C124="","",IF(ISERROR(VLOOKUP(B124,Athletes,2,FALSE)),"Unknown Athlete",PROPER(VLOOKUP(B124,Athletes,2,FALSE))))</f>
        <v>Willow Barnes</v>
      </c>
      <c r="D124" t="str">
        <f ca="1">IF($C124="","",IF(VLOOKUP(B124,Athletes,3,FALSE)="","",VLOOKUP(B124,Athletes,3,FALSE)))</f>
        <v xml:space="preserve">Penryn College </v>
      </c>
      <c r="E124" t="str">
        <f ca="1">IF($C124="","",IF(ISERROR(VLOOKUP(B124,Athletes,6,FALSE)),"",VLOOKUP(B124,Athletes,6,FALSE)))</f>
        <v>U15G</v>
      </c>
      <c r="F124" s="10" t="s">
        <v>39</v>
      </c>
    </row>
    <row r="128" spans="1:6" ht="18" x14ac:dyDescent="0.25">
      <c r="A128" s="2" t="s">
        <v>0</v>
      </c>
      <c r="B128" s="2" t="s">
        <v>50</v>
      </c>
      <c r="D128" s="2"/>
      <c r="F128" s="3"/>
    </row>
    <row r="129" spans="1:6" ht="18" x14ac:dyDescent="0.25">
      <c r="A129" s="2"/>
      <c r="C129" s="2"/>
      <c r="D129" s="4"/>
      <c r="F129" s="1"/>
    </row>
    <row r="130" spans="1:6" ht="16.5" thickBot="1" x14ac:dyDescent="0.3">
      <c r="A130" s="5" t="s">
        <v>3</v>
      </c>
      <c r="B130" s="5" t="s">
        <v>4</v>
      </c>
      <c r="C130" s="5" t="s">
        <v>5</v>
      </c>
      <c r="D130" s="5" t="s">
        <v>6</v>
      </c>
      <c r="E130" s="5" t="s">
        <v>7</v>
      </c>
      <c r="F130" s="6" t="s">
        <v>8</v>
      </c>
    </row>
    <row r="131" spans="1:6" ht="15.75" x14ac:dyDescent="0.25">
      <c r="A131" s="7"/>
      <c r="B131" s="7"/>
      <c r="C131" s="7"/>
      <c r="D131" s="7"/>
      <c r="E131" s="7"/>
      <c r="F131" s="8"/>
    </row>
    <row r="132" spans="1:6" x14ac:dyDescent="0.25">
      <c r="A132" s="9">
        <f>IF(A131="",1,A131+1)</f>
        <v>1</v>
      </c>
      <c r="B132" s="9">
        <v>56</v>
      </c>
      <c r="C132" t="str">
        <f ca="1">IF($C132="","",IF(ISERROR(VLOOKUP(B132,Athletes,2,FALSE)),"Unknown Athlete",PROPER(VLOOKUP(B132,Athletes,2,FALSE))))</f>
        <v>Billy James Eaton</v>
      </c>
      <c r="D132" t="str">
        <f ca="1">IF($C132="","",IF(VLOOKUP(B132,Athletes,3,FALSE)="","",VLOOKUP(B132,Athletes,3,FALSE)))</f>
        <v>N&amp;P</v>
      </c>
      <c r="E132" t="str">
        <f ca="1">IF($C132="","",IF(ISERROR(VLOOKUP(B132,Athletes,6,FALSE)),"",VLOOKUP(B132,Athletes,6,FALSE)))</f>
        <v>U15B</v>
      </c>
      <c r="F132" s="11" t="s">
        <v>51</v>
      </c>
    </row>
    <row r="133" spans="1:6" x14ac:dyDescent="0.25">
      <c r="A133" s="9">
        <f t="shared" ref="A133:A134" si="14">IF(A132="",1,A132+1)</f>
        <v>2</v>
      </c>
      <c r="B133" s="9">
        <v>59</v>
      </c>
      <c r="C133" t="str">
        <f ca="1">IF($C133="","",IF(ISERROR(VLOOKUP(B133,Athletes,2,FALSE)),"Unknown Athlete",PROPER(VLOOKUP(B133,Athletes,2,FALSE))))</f>
        <v>Edward Robert James Northey</v>
      </c>
      <c r="D133" t="str">
        <f ca="1">IF($C133="","",IF(VLOOKUP(B133,Athletes,3,FALSE)="","",VLOOKUP(B133,Athletes,3,FALSE)))</f>
        <v>N&amp;P</v>
      </c>
      <c r="E133" t="str">
        <f ca="1">IF($C133="","",IF(ISERROR(VLOOKUP(B133,Athletes,6,FALSE)),"",VLOOKUP(B133,Athletes,6,FALSE)))</f>
        <v>U15B</v>
      </c>
      <c r="F133" s="11" t="s">
        <v>24</v>
      </c>
    </row>
    <row r="134" spans="1:6" x14ac:dyDescent="0.25">
      <c r="A134" s="9">
        <f t="shared" si="14"/>
        <v>3</v>
      </c>
      <c r="B134" s="9">
        <v>93</v>
      </c>
      <c r="C134" t="str">
        <f ca="1">IF($C134="","",IF(ISERROR(VLOOKUP(B134,Athletes,2,FALSE)),"Unknown Athlete",PROPER(VLOOKUP(B134,Athletes,2,FALSE))))</f>
        <v>William Roberts</v>
      </c>
      <c r="D134" t="str">
        <f ca="1">IF($C134="","",IF(VLOOKUP(B134,Athletes,3,FALSE)="","",VLOOKUP(B134,Athletes,3,FALSE)))</f>
        <v>N&amp;P</v>
      </c>
      <c r="E134" t="str">
        <f ca="1">IF($C134="","",IF(ISERROR(VLOOKUP(B134,Athletes,6,FALSE)),"",VLOOKUP(B134,Athletes,6,FALSE)))</f>
        <v>U15B</v>
      </c>
      <c r="F134" s="11" t="s">
        <v>24</v>
      </c>
    </row>
    <row r="138" spans="1:6" ht="18" x14ac:dyDescent="0.25">
      <c r="A138" s="2" t="s">
        <v>0</v>
      </c>
      <c r="B138" s="2" t="s">
        <v>52</v>
      </c>
      <c r="D138" s="2"/>
      <c r="F138" s="3"/>
    </row>
    <row r="139" spans="1:6" ht="18" x14ac:dyDescent="0.25">
      <c r="A139" s="2"/>
      <c r="C139" s="2"/>
      <c r="D139" s="4"/>
      <c r="F139" s="1"/>
    </row>
    <row r="140" spans="1:6" ht="16.5" thickBot="1" x14ac:dyDescent="0.3">
      <c r="A140" s="5" t="s">
        <v>3</v>
      </c>
      <c r="B140" s="5" t="s">
        <v>4</v>
      </c>
      <c r="C140" s="5" t="s">
        <v>5</v>
      </c>
      <c r="D140" s="5" t="s">
        <v>6</v>
      </c>
      <c r="E140" s="5" t="s">
        <v>7</v>
      </c>
      <c r="F140" s="6" t="s">
        <v>8</v>
      </c>
    </row>
    <row r="141" spans="1:6" ht="15.75" x14ac:dyDescent="0.25">
      <c r="A141" s="7"/>
      <c r="B141" s="7"/>
      <c r="C141" s="7"/>
      <c r="D141" s="7"/>
      <c r="E141" s="7"/>
      <c r="F141" s="8"/>
    </row>
    <row r="142" spans="1:6" x14ac:dyDescent="0.25">
      <c r="A142" s="9">
        <f>IF(A141="",1,A141+1)</f>
        <v>1</v>
      </c>
      <c r="B142" s="9">
        <v>74</v>
      </c>
      <c r="C142" t="str">
        <f ca="1">IF($C142="","",IF(ISERROR(VLOOKUP(B142,Athletes,2,FALSE)),"Unknown Athlete",PROPER(VLOOKUP(B142,Athletes,2,FALSE))))</f>
        <v>Lukah Joseph Williams</v>
      </c>
      <c r="D142" t="str">
        <f ca="1">IF($C142="","",IF(VLOOKUP(B142,Athletes,3,FALSE)="","",VLOOKUP(B142,Athletes,3,FALSE)))</f>
        <v>N&amp;P</v>
      </c>
      <c r="E142" t="str">
        <f ca="1">IF($C142="","",IF(ISERROR(VLOOKUP(B142,Athletes,6,FALSE)),"",VLOOKUP(B142,Athletes,6,FALSE)))</f>
        <v>U15B</v>
      </c>
      <c r="F142" s="11" t="s">
        <v>28</v>
      </c>
    </row>
    <row r="143" spans="1:6" x14ac:dyDescent="0.25">
      <c r="A143" s="9">
        <f t="shared" ref="A143:A145" si="15">IF(A142="",1,A142+1)</f>
        <v>2</v>
      </c>
      <c r="B143" s="9">
        <v>120</v>
      </c>
      <c r="C143" t="str">
        <f ca="1">IF($C143="","",IF(ISERROR(VLOOKUP(B143,Athletes,2,FALSE)),"Unknown Athlete",PROPER(VLOOKUP(B143,Athletes,2,FALSE))))</f>
        <v>Omar Hammoudeh</v>
      </c>
      <c r="D143" t="str">
        <f ca="1">IF($C143="","",IF(VLOOKUP(B143,Athletes,3,FALSE)="","",VLOOKUP(B143,Athletes,3,FALSE)))</f>
        <v>COPAC</v>
      </c>
      <c r="E143" t="str">
        <f ca="1">IF($C143="","",IF(ISERROR(VLOOKUP(B143,Athletes,6,FALSE)),"",VLOOKUP(B143,Athletes,6,FALSE)))</f>
        <v>U15B</v>
      </c>
      <c r="F143" s="11" t="s">
        <v>53</v>
      </c>
    </row>
    <row r="144" spans="1:6" x14ac:dyDescent="0.25">
      <c r="A144" s="9">
        <f t="shared" si="15"/>
        <v>3</v>
      </c>
      <c r="B144" s="9">
        <v>72</v>
      </c>
      <c r="C144" t="str">
        <f ca="1">IF($C144="","",IF(ISERROR(VLOOKUP(B144,Athletes,2,FALSE)),"Unknown Athlete",PROPER(VLOOKUP(B144,Athletes,2,FALSE))))</f>
        <v>Lorcan Blown</v>
      </c>
      <c r="D144" t="str">
        <f ca="1">IF($C144="","",IF(VLOOKUP(B144,Athletes,3,FALSE)="","",VLOOKUP(B144,Athletes,3,FALSE)))</f>
        <v>N&amp;P</v>
      </c>
      <c r="E144" t="str">
        <f ca="1">IF($C144="","",IF(ISERROR(VLOOKUP(B144,Athletes,6,FALSE)),"",VLOOKUP(B144,Athletes,6,FALSE)))</f>
        <v>U15B</v>
      </c>
      <c r="F144" s="11" t="s">
        <v>54</v>
      </c>
    </row>
    <row r="145" spans="1:6" x14ac:dyDescent="0.25">
      <c r="A145" s="9">
        <f t="shared" si="15"/>
        <v>4</v>
      </c>
      <c r="B145" s="9">
        <v>43</v>
      </c>
      <c r="C145" t="str">
        <f ca="1">IF($C145="","",IF(ISERROR(VLOOKUP(B145,Athletes,2,FALSE)),"Unknown Athlete",PROPER(VLOOKUP(B145,Athletes,2,FALSE))))</f>
        <v>Stefano Dondiego</v>
      </c>
      <c r="D145" t="str">
        <f ca="1">IF($C145="","",IF(VLOOKUP(B145,Athletes,3,FALSE)="","",VLOOKUP(B145,Athletes,3,FALSE)))</f>
        <v>CAC</v>
      </c>
      <c r="E145" t="str">
        <f ca="1">IF($C145="","",IF(ISERROR(VLOOKUP(B145,Athletes,6,FALSE)),"",VLOOKUP(B145,Athletes,6,FALSE)))</f>
        <v>U15B</v>
      </c>
      <c r="F145" s="11" t="s">
        <v>55</v>
      </c>
    </row>
    <row r="149" spans="1:6" ht="18" x14ac:dyDescent="0.25">
      <c r="A149" s="2" t="s">
        <v>0</v>
      </c>
      <c r="B149" s="2" t="s">
        <v>56</v>
      </c>
      <c r="D149" s="2"/>
      <c r="F149" s="3"/>
    </row>
    <row r="150" spans="1:6" ht="18" x14ac:dyDescent="0.25">
      <c r="A150" s="2"/>
      <c r="C150" s="2"/>
      <c r="D150" s="4"/>
      <c r="F150" s="1"/>
    </row>
    <row r="151" spans="1:6" ht="16.5" thickBot="1" x14ac:dyDescent="0.3">
      <c r="A151" s="5" t="s">
        <v>3</v>
      </c>
      <c r="B151" s="5" t="s">
        <v>4</v>
      </c>
      <c r="C151" s="5" t="s">
        <v>5</v>
      </c>
      <c r="D151" s="5" t="s">
        <v>6</v>
      </c>
      <c r="E151" s="5" t="s">
        <v>7</v>
      </c>
      <c r="F151" s="6" t="s">
        <v>8</v>
      </c>
    </row>
    <row r="152" spans="1:6" ht="15.75" x14ac:dyDescent="0.25">
      <c r="A152" s="7"/>
      <c r="B152" s="7"/>
      <c r="C152" s="7"/>
      <c r="D152" s="7"/>
      <c r="E152" s="7"/>
      <c r="F152" s="8"/>
    </row>
    <row r="153" spans="1:6" x14ac:dyDescent="0.25">
      <c r="A153" s="9">
        <f>IF(A152="",1,A152+1)</f>
        <v>1</v>
      </c>
      <c r="B153" s="9">
        <v>108</v>
      </c>
      <c r="C153" t="str">
        <f ca="1">IF($C153="","",IF(ISERROR(VLOOKUP(B153,Athletes,2,FALSE)),"Unknown Athlete",PROPER(VLOOKUP(B153,Athletes,2,FALSE))))</f>
        <v>Finley Oluwatobi Eales</v>
      </c>
      <c r="D153" t="str">
        <f ca="1">IF($C153="","",IF(VLOOKUP(B153,Athletes,3,FALSE)="","",VLOOKUP(B153,Athletes,3,FALSE)))</f>
        <v>COPAC</v>
      </c>
      <c r="E153" t="str">
        <f ca="1">IF($C153="","",IF(ISERROR(VLOOKUP(B153,Athletes,6,FALSE)),"",VLOOKUP(B153,Athletes,6,FALSE)))</f>
        <v>U13B</v>
      </c>
      <c r="F153" s="11" t="s">
        <v>57</v>
      </c>
    </row>
    <row r="154" spans="1:6" x14ac:dyDescent="0.25">
      <c r="A154" s="9">
        <f t="shared" ref="A154:A156" si="16">IF(A153="",1,A153+1)</f>
        <v>2</v>
      </c>
      <c r="B154" s="9">
        <v>62</v>
      </c>
      <c r="C154" t="str">
        <f ca="1">IF($C154="","",IF(ISERROR(VLOOKUP(B154,Athletes,2,FALSE)),"Unknown Athlete",PROPER(VLOOKUP(B154,Athletes,2,FALSE))))</f>
        <v>Finlay Andrew Spry</v>
      </c>
      <c r="D154" t="str">
        <f ca="1">IF($C154="","",IF(VLOOKUP(B154,Athletes,3,FALSE)="","",VLOOKUP(B154,Athletes,3,FALSE)))</f>
        <v>N&amp;P</v>
      </c>
      <c r="E154" t="str">
        <f ca="1">IF($C154="","",IF(ISERROR(VLOOKUP(B154,Athletes,6,FALSE)),"",VLOOKUP(B154,Athletes,6,FALSE)))</f>
        <v>U13B</v>
      </c>
      <c r="F154" s="11" t="s">
        <v>48</v>
      </c>
    </row>
    <row r="155" spans="1:6" x14ac:dyDescent="0.25">
      <c r="A155" s="9">
        <f t="shared" si="16"/>
        <v>3</v>
      </c>
      <c r="B155" s="9">
        <v>45</v>
      </c>
      <c r="C155" t="str">
        <f ca="1">IF($C155="","",IF(ISERROR(VLOOKUP(B155,Athletes,2,FALSE)),"Unknown Athlete",PROPER(VLOOKUP(B155,Athletes,2,FALSE))))</f>
        <v>Zach Jelbert</v>
      </c>
      <c r="D155" t="str">
        <f ca="1">IF($C155="","",IF(VLOOKUP(B155,Athletes,3,FALSE)="","",VLOOKUP(B155,Athletes,3,FALSE)))</f>
        <v>CAC</v>
      </c>
      <c r="E155" t="str">
        <f ca="1">IF($C155="","",IF(ISERROR(VLOOKUP(B155,Athletes,6,FALSE)),"",VLOOKUP(B155,Athletes,6,FALSE)))</f>
        <v>U13B</v>
      </c>
      <c r="F155" s="11" t="s">
        <v>43</v>
      </c>
    </row>
    <row r="156" spans="1:6" x14ac:dyDescent="0.25">
      <c r="A156" s="9">
        <f t="shared" si="16"/>
        <v>4</v>
      </c>
      <c r="B156" s="9">
        <v>16</v>
      </c>
      <c r="C156" t="str">
        <f ca="1">IF($C156="","",IF(ISERROR(VLOOKUP(B156,Athletes,2,FALSE)),"Unknown Athlete",PROPER(VLOOKUP(B156,Athletes,2,FALSE))))</f>
        <v>Henry Howard</v>
      </c>
      <c r="D156" t="str">
        <f ca="1">IF($C156="","",IF(VLOOKUP(B156,Athletes,3,FALSE)="","",VLOOKUP(B156,Athletes,3,FALSE)))</f>
        <v>CAC</v>
      </c>
      <c r="E156" t="str">
        <f ca="1">IF($C156="","",IF(ISERROR(VLOOKUP(B156,Athletes,6,FALSE)),"",VLOOKUP(B156,Athletes,6,FALSE)))</f>
        <v>U13B</v>
      </c>
      <c r="F156" s="11" t="s">
        <v>16</v>
      </c>
    </row>
    <row r="160" spans="1:6" ht="18" x14ac:dyDescent="0.25">
      <c r="A160" s="2" t="s">
        <v>0</v>
      </c>
      <c r="B160" s="2" t="s">
        <v>58</v>
      </c>
      <c r="D160" s="2"/>
      <c r="F160" s="3"/>
    </row>
    <row r="161" spans="1:6" ht="18" x14ac:dyDescent="0.25">
      <c r="A161" s="2"/>
      <c r="C161" s="2"/>
      <c r="D161" s="4"/>
      <c r="F161" s="1"/>
    </row>
    <row r="162" spans="1:6" ht="16.5" thickBot="1" x14ac:dyDescent="0.3">
      <c r="A162" s="5" t="s">
        <v>3</v>
      </c>
      <c r="B162" s="5" t="s">
        <v>4</v>
      </c>
      <c r="C162" s="5" t="s">
        <v>5</v>
      </c>
      <c r="D162" s="5" t="s">
        <v>6</v>
      </c>
      <c r="E162" s="5" t="s">
        <v>7</v>
      </c>
      <c r="F162" s="6" t="s">
        <v>8</v>
      </c>
    </row>
    <row r="163" spans="1:6" ht="15.75" x14ac:dyDescent="0.25">
      <c r="A163" s="7"/>
      <c r="B163" s="7"/>
      <c r="C163" s="7"/>
      <c r="D163" s="7"/>
      <c r="E163" s="7"/>
      <c r="F163" s="8"/>
    </row>
    <row r="164" spans="1:6" x14ac:dyDescent="0.25">
      <c r="A164" s="9">
        <f>IF(A163="",1,A163+1)</f>
        <v>1</v>
      </c>
      <c r="B164" s="9">
        <v>79</v>
      </c>
      <c r="C164" t="str">
        <f ca="1">IF($C164="","",IF(ISERROR(VLOOKUP(B164,Athletes,2,FALSE)),"Unknown Athlete",PROPER(VLOOKUP(B164,Athletes,2,FALSE))))</f>
        <v>Nevie Tamblyn</v>
      </c>
      <c r="D164" t="str">
        <f ca="1">IF($C164="","",IF(VLOOKUP(B164,Athletes,3,FALSE)="","",VLOOKUP(B164,Athletes,3,FALSE)))</f>
        <v>N&amp;P</v>
      </c>
      <c r="E164" t="str">
        <f ca="1">IF($C164="","",IF(ISERROR(VLOOKUP(B164,Athletes,6,FALSE)),"",VLOOKUP(B164,Athletes,6,FALSE)))</f>
        <v>U17W</v>
      </c>
      <c r="F164" s="11" t="s">
        <v>51</v>
      </c>
    </row>
    <row r="165" spans="1:6" x14ac:dyDescent="0.25">
      <c r="A165" s="9">
        <f t="shared" ref="A165:A166" si="17">IF(A164="",1,A164+1)</f>
        <v>2</v>
      </c>
      <c r="B165" s="9">
        <v>52</v>
      </c>
      <c r="C165" t="str">
        <f ca="1">IF($C165="","",IF(ISERROR(VLOOKUP(B165,Athletes,2,FALSE)),"Unknown Athlete",PROPER(VLOOKUP(B165,Athletes,2,FALSE))))</f>
        <v>Amy Ratcliffe</v>
      </c>
      <c r="D165" t="str">
        <f ca="1">IF($C165="","",IF(VLOOKUP(B165,Athletes,3,FALSE)="","",VLOOKUP(B165,Athletes,3,FALSE)))</f>
        <v>N&amp;P</v>
      </c>
      <c r="E165" t="str">
        <f ca="1">IF($C165="","",IF(ISERROR(VLOOKUP(B165,Athletes,6,FALSE)),"",VLOOKUP(B165,Athletes,6,FALSE)))</f>
        <v>U17W</v>
      </c>
      <c r="F165" s="11" t="s">
        <v>55</v>
      </c>
    </row>
    <row r="166" spans="1:6" x14ac:dyDescent="0.25">
      <c r="A166" s="9">
        <f t="shared" si="17"/>
        <v>3</v>
      </c>
      <c r="B166" s="9">
        <v>9</v>
      </c>
      <c r="C166" t="str">
        <f ca="1">IF($C166="","",IF(ISERROR(VLOOKUP(B166,Athletes,2,FALSE)),"Unknown Athlete",PROPER(VLOOKUP(B166,Athletes,2,FALSE))))</f>
        <v>Elodie Mae Partington-Nash</v>
      </c>
      <c r="D166" t="str">
        <f ca="1">IF($C166="","",IF(VLOOKUP(B166,Athletes,3,FALSE)="","",VLOOKUP(B166,Athletes,3,FALSE)))</f>
        <v>CAC</v>
      </c>
      <c r="E166" t="str">
        <f ca="1">IF($C166="","",IF(ISERROR(VLOOKUP(B166,Athletes,6,FALSE)),"",VLOOKUP(B166,Athletes,6,FALSE)))</f>
        <v>U17W</v>
      </c>
      <c r="F166" s="11" t="s">
        <v>59</v>
      </c>
    </row>
    <row r="170" spans="1:6" ht="18" x14ac:dyDescent="0.25">
      <c r="A170" s="2" t="s">
        <v>0</v>
      </c>
      <c r="B170" s="2" t="s">
        <v>60</v>
      </c>
      <c r="D170" s="2"/>
      <c r="F170" s="3"/>
    </row>
    <row r="171" spans="1:6" ht="18" x14ac:dyDescent="0.25">
      <c r="A171" s="2"/>
      <c r="C171" s="2"/>
      <c r="D171" s="4"/>
      <c r="F171" s="1"/>
    </row>
    <row r="172" spans="1:6" ht="16.5" thickBot="1" x14ac:dyDescent="0.3">
      <c r="A172" s="5" t="s">
        <v>3</v>
      </c>
      <c r="B172" s="5" t="s">
        <v>4</v>
      </c>
      <c r="C172" s="5" t="s">
        <v>5</v>
      </c>
      <c r="D172" s="5" t="s">
        <v>6</v>
      </c>
      <c r="E172" s="5" t="s">
        <v>7</v>
      </c>
      <c r="F172" s="6" t="s">
        <v>8</v>
      </c>
    </row>
    <row r="173" spans="1:6" ht="15.75" x14ac:dyDescent="0.25">
      <c r="A173" s="7"/>
      <c r="B173" s="7"/>
      <c r="C173" s="7"/>
      <c r="D173" s="7"/>
      <c r="E173" s="7"/>
      <c r="F173" s="8"/>
    </row>
    <row r="174" spans="1:6" x14ac:dyDescent="0.25">
      <c r="A174" s="9">
        <f>IF(A173="",1,A173+1)</f>
        <v>1</v>
      </c>
      <c r="B174" s="9">
        <v>55</v>
      </c>
      <c r="C174" t="str">
        <f ca="1">IF($C174="","",IF(ISERROR(VLOOKUP(B174,Athletes,2,FALSE)),"Unknown Athlete",PROPER(VLOOKUP(B174,Athletes,2,FALSE))))</f>
        <v>Bethan Norvill</v>
      </c>
      <c r="D174" t="str">
        <f ca="1">IF($C174="","",IF(VLOOKUP(B174,Athletes,3,FALSE)="","",VLOOKUP(B174,Athletes,3,FALSE)))</f>
        <v>N&amp;P</v>
      </c>
      <c r="E174" t="str">
        <f ca="1">IF($C174="","",IF(ISERROR(VLOOKUP(B174,Athletes,6,FALSE)),"",VLOOKUP(B174,Athletes,6,FALSE)))</f>
        <v>U20 Women</v>
      </c>
      <c r="F174" s="11" t="s">
        <v>61</v>
      </c>
    </row>
    <row r="178" spans="1:6" ht="18" x14ac:dyDescent="0.25">
      <c r="A178" s="2" t="s">
        <v>0</v>
      </c>
      <c r="B178" s="2" t="s">
        <v>62</v>
      </c>
      <c r="D178" s="2"/>
      <c r="F178" s="3"/>
    </row>
    <row r="179" spans="1:6" ht="18" x14ac:dyDescent="0.25">
      <c r="A179" s="2"/>
      <c r="C179" s="2"/>
      <c r="D179" s="4"/>
      <c r="F179" s="1"/>
    </row>
    <row r="180" spans="1:6" ht="16.5" thickBot="1" x14ac:dyDescent="0.3">
      <c r="A180" s="5" t="s">
        <v>3</v>
      </c>
      <c r="B180" s="5" t="s">
        <v>4</v>
      </c>
      <c r="C180" s="5" t="s">
        <v>5</v>
      </c>
      <c r="D180" s="5" t="s">
        <v>6</v>
      </c>
      <c r="E180" s="5" t="s">
        <v>7</v>
      </c>
      <c r="F180" s="6" t="s">
        <v>8</v>
      </c>
    </row>
    <row r="181" spans="1:6" ht="15.75" x14ac:dyDescent="0.25">
      <c r="A181" s="7"/>
      <c r="B181" s="7"/>
      <c r="C181" s="7"/>
      <c r="D181" s="7"/>
      <c r="E181" s="7"/>
      <c r="F181" s="8"/>
    </row>
    <row r="182" spans="1:6" x14ac:dyDescent="0.25">
      <c r="A182" s="9">
        <f>IF(A181="",1,A181+1)</f>
        <v>1</v>
      </c>
      <c r="B182" s="9">
        <v>15</v>
      </c>
      <c r="C182" t="str">
        <f ca="1">IF($C182="","",IF(ISERROR(VLOOKUP(B182,Athletes,2,FALSE)),"Unknown Athlete",PROPER(VLOOKUP(B182,Athletes,2,FALSE))))</f>
        <v>Giorgi Easterbrook</v>
      </c>
      <c r="D182" t="str">
        <f ca="1">IF($C182="","",IF(VLOOKUP(B182,Athletes,3,FALSE)="","",VLOOKUP(B182,Athletes,3,FALSE)))</f>
        <v>CAC</v>
      </c>
      <c r="E182" t="str">
        <f ca="1">IF($C182="","",IF(ISERROR(VLOOKUP(B182,Athletes,6,FALSE)),"",VLOOKUP(B182,Athletes,6,FALSE)))</f>
        <v>Senior Women</v>
      </c>
      <c r="F182" s="11" t="s">
        <v>63</v>
      </c>
    </row>
    <row r="186" spans="1:6" ht="18" x14ac:dyDescent="0.25">
      <c r="A186" s="2" t="s">
        <v>0</v>
      </c>
      <c r="B186" s="2" t="s">
        <v>64</v>
      </c>
      <c r="D186" s="2"/>
      <c r="F186" s="3"/>
    </row>
    <row r="187" spans="1:6" ht="18" x14ac:dyDescent="0.25">
      <c r="A187" s="2"/>
      <c r="C187" s="2"/>
      <c r="D187" s="4"/>
      <c r="F187" s="1"/>
    </row>
    <row r="188" spans="1:6" ht="16.5" thickBot="1" x14ac:dyDescent="0.3">
      <c r="A188" s="5" t="s">
        <v>3</v>
      </c>
      <c r="B188" s="5" t="s">
        <v>4</v>
      </c>
      <c r="C188" s="5" t="s">
        <v>5</v>
      </c>
      <c r="D188" s="5" t="s">
        <v>6</v>
      </c>
      <c r="E188" s="5" t="s">
        <v>7</v>
      </c>
      <c r="F188" s="6" t="s">
        <v>8</v>
      </c>
    </row>
    <row r="189" spans="1:6" ht="15.75" x14ac:dyDescent="0.25">
      <c r="A189" s="7"/>
      <c r="B189" s="7"/>
      <c r="C189" s="7"/>
      <c r="D189" s="7"/>
      <c r="E189" s="7"/>
      <c r="F189" s="8"/>
    </row>
    <row r="190" spans="1:6" x14ac:dyDescent="0.25">
      <c r="A190" s="9">
        <f>IF(A189="",1,A189+1)</f>
        <v>1</v>
      </c>
      <c r="B190" s="9">
        <v>50</v>
      </c>
      <c r="C190" t="str">
        <f ca="1">IF($C190="","",IF(ISERROR(VLOOKUP(B190,Athletes,2,FALSE)),"Unknown Athlete",PROPER(VLOOKUP(B190,Athletes,2,FALSE))))</f>
        <v>Alexander James Chamberlain</v>
      </c>
      <c r="D190" t="str">
        <f ca="1">IF($C190="","",IF(VLOOKUP(B190,Athletes,3,FALSE)="","",VLOOKUP(B190,Athletes,3,FALSE)))</f>
        <v>N&amp;P</v>
      </c>
      <c r="E190" t="str">
        <f ca="1">IF($C190="","",IF(ISERROR(VLOOKUP(B190,Athletes,6,FALSE)),"",VLOOKUP(B190,Athletes,6,FALSE)))</f>
        <v>U17M</v>
      </c>
      <c r="F190" s="11" t="s">
        <v>31</v>
      </c>
    </row>
    <row r="191" spans="1:6" x14ac:dyDescent="0.25">
      <c r="A191" s="9">
        <f t="shared" ref="A191:A193" si="18">IF(A190="",1,A190+1)</f>
        <v>2</v>
      </c>
      <c r="B191" s="9">
        <v>78</v>
      </c>
      <c r="C191" t="str">
        <f ca="1">IF($C191="","",IF(ISERROR(VLOOKUP(B191,Athletes,2,FALSE)),"Unknown Athlete",PROPER(VLOOKUP(B191,Athletes,2,FALSE))))</f>
        <v>Matteo Symons-Chan</v>
      </c>
      <c r="D191" t="str">
        <f ca="1">IF($C191="","",IF(VLOOKUP(B191,Athletes,3,FALSE)="","",VLOOKUP(B191,Athletes,3,FALSE)))</f>
        <v>N&amp;P</v>
      </c>
      <c r="E191" t="str">
        <f ca="1">IF($C191="","",IF(ISERROR(VLOOKUP(B191,Athletes,6,FALSE)),"",VLOOKUP(B191,Athletes,6,FALSE)))</f>
        <v>U17M</v>
      </c>
      <c r="F191" s="11" t="s">
        <v>65</v>
      </c>
    </row>
    <row r="192" spans="1:6" x14ac:dyDescent="0.25">
      <c r="A192" s="9">
        <f t="shared" si="18"/>
        <v>3</v>
      </c>
      <c r="B192" s="9">
        <v>31</v>
      </c>
      <c r="C192" t="str">
        <f ca="1">IF($C192="","",IF(ISERROR(VLOOKUP(B192,Athletes,2,FALSE)),"Unknown Athlete",PROPER(VLOOKUP(B192,Athletes,2,FALSE))))</f>
        <v>Oakley Evans</v>
      </c>
      <c r="D192" t="str">
        <f ca="1">IF($C192="","",IF(VLOOKUP(B192,Athletes,3,FALSE)="","",VLOOKUP(B192,Athletes,3,FALSE)))</f>
        <v>CAC</v>
      </c>
      <c r="E192" t="str">
        <f ca="1">IF($C192="","",IF(ISERROR(VLOOKUP(B192,Athletes,6,FALSE)),"",VLOOKUP(B192,Athletes,6,FALSE)))</f>
        <v>U17M</v>
      </c>
      <c r="F192" s="11" t="s">
        <v>65</v>
      </c>
    </row>
    <row r="193" spans="1:6" x14ac:dyDescent="0.25">
      <c r="A193" s="9">
        <f t="shared" si="18"/>
        <v>4</v>
      </c>
      <c r="B193" s="9">
        <v>42</v>
      </c>
      <c r="C193" t="str">
        <f ca="1">IF($C193="","",IF(ISERROR(VLOOKUP(B193,Athletes,2,FALSE)),"Unknown Athlete",PROPER(VLOOKUP(B193,Athletes,2,FALSE))))</f>
        <v>Solomon Evan Elijah Richards</v>
      </c>
      <c r="D193" t="str">
        <f ca="1">IF($C193="","",IF(VLOOKUP(B193,Athletes,3,FALSE)="","",VLOOKUP(B193,Athletes,3,FALSE)))</f>
        <v>CAC</v>
      </c>
      <c r="E193" t="str">
        <f ca="1">IF($C193="","",IF(ISERROR(VLOOKUP(B193,Athletes,6,FALSE)),"",VLOOKUP(B193,Athletes,6,FALSE)))</f>
        <v>U17M</v>
      </c>
      <c r="F193" s="11" t="s">
        <v>22</v>
      </c>
    </row>
    <row r="197" spans="1:6" ht="18" x14ac:dyDescent="0.25">
      <c r="A197" s="2" t="s">
        <v>0</v>
      </c>
      <c r="B197" s="2" t="s">
        <v>66</v>
      </c>
      <c r="D197" s="2"/>
      <c r="F197" s="3"/>
    </row>
    <row r="198" spans="1:6" ht="18" x14ac:dyDescent="0.25">
      <c r="A198" s="2"/>
      <c r="C198" s="2"/>
      <c r="D198" s="4"/>
      <c r="F198" s="1"/>
    </row>
    <row r="199" spans="1:6" ht="16.5" thickBot="1" x14ac:dyDescent="0.3">
      <c r="A199" s="5" t="s">
        <v>3</v>
      </c>
      <c r="B199" s="5" t="s">
        <v>4</v>
      </c>
      <c r="C199" s="5" t="s">
        <v>5</v>
      </c>
      <c r="D199" s="5" t="s">
        <v>6</v>
      </c>
      <c r="E199" s="5" t="s">
        <v>7</v>
      </c>
      <c r="F199" s="6" t="s">
        <v>8</v>
      </c>
    </row>
    <row r="200" spans="1:6" ht="15.75" x14ac:dyDescent="0.25">
      <c r="A200" s="7"/>
      <c r="B200" s="7"/>
      <c r="C200" s="7"/>
      <c r="D200" s="7"/>
      <c r="E200" s="7"/>
      <c r="F200" s="8"/>
    </row>
    <row r="201" spans="1:6" x14ac:dyDescent="0.25">
      <c r="A201" s="9">
        <f>IF(A200="",1,A200+1)</f>
        <v>1</v>
      </c>
      <c r="B201" s="9">
        <v>133</v>
      </c>
      <c r="C201" t="str">
        <f ca="1">IF($C201="","",IF(ISERROR(VLOOKUP(B201,Athletes,2,FALSE)),"Unknown Athlete",PROPER(VLOOKUP(B201,Athletes,2,FALSE))))</f>
        <v>Joe Roy Wheeler</v>
      </c>
      <c r="D201" t="str">
        <f ca="1">IF($C201="","",IF(VLOOKUP(B201,Athletes,3,FALSE)="","",VLOOKUP(B201,Athletes,3,FALSE)))</f>
        <v>TAC</v>
      </c>
      <c r="E201" t="str">
        <f ca="1">IF($C201="","",IF(ISERROR(VLOOKUP(B201,Athletes,6,FALSE)),"",VLOOKUP(B201,Athletes,6,FALSE)))</f>
        <v>Senior Men</v>
      </c>
      <c r="F201" s="11" t="s">
        <v>67</v>
      </c>
    </row>
    <row r="202" spans="1:6" x14ac:dyDescent="0.25">
      <c r="A202" s="9">
        <f t="shared" ref="A202" si="19">IF(A201="",1,A201+1)</f>
        <v>2</v>
      </c>
      <c r="B202" s="9">
        <v>70</v>
      </c>
      <c r="C202" t="str">
        <f ca="1">IF($C202="","",IF(ISERROR(VLOOKUP(B202,Athletes,2,FALSE)),"Unknown Athlete",PROPER(VLOOKUP(B202,Athletes,2,FALSE))))</f>
        <v>Jack Nancarrow</v>
      </c>
      <c r="D202" t="str">
        <f ca="1">IF($C202="","",IF(VLOOKUP(B202,Athletes,3,FALSE)="","",VLOOKUP(B202,Athletes,3,FALSE)))</f>
        <v>N&amp;P</v>
      </c>
      <c r="E202" t="str">
        <f ca="1">IF($C202="","",IF(ISERROR(VLOOKUP(B202,Athletes,6,FALSE)),"",VLOOKUP(B202,Athletes,6,FALSE)))</f>
        <v>Senior Men</v>
      </c>
      <c r="F202" s="11" t="s">
        <v>68</v>
      </c>
    </row>
    <row r="206" spans="1:6" ht="18" x14ac:dyDescent="0.25">
      <c r="A206" s="2" t="s">
        <v>0</v>
      </c>
      <c r="B206" s="2" t="s">
        <v>69</v>
      </c>
      <c r="D206" s="2"/>
      <c r="F206" s="3"/>
    </row>
    <row r="207" spans="1:6" ht="18" x14ac:dyDescent="0.25">
      <c r="A207" s="2"/>
      <c r="C207" s="2"/>
      <c r="D207" s="4"/>
      <c r="F207" s="1"/>
    </row>
    <row r="208" spans="1:6" ht="16.5" thickBot="1" x14ac:dyDescent="0.3">
      <c r="A208" s="5" t="s">
        <v>3</v>
      </c>
      <c r="B208" s="5" t="s">
        <v>4</v>
      </c>
      <c r="C208" s="5" t="s">
        <v>5</v>
      </c>
      <c r="D208" s="5" t="s">
        <v>6</v>
      </c>
      <c r="E208" s="5" t="s">
        <v>7</v>
      </c>
      <c r="F208" s="6" t="s">
        <v>8</v>
      </c>
    </row>
    <row r="209" spans="1:6" ht="15.75" x14ac:dyDescent="0.25">
      <c r="A209" s="7"/>
      <c r="B209" s="7"/>
      <c r="C209" s="7"/>
      <c r="D209" s="7"/>
      <c r="E209" s="7"/>
      <c r="F209" s="8"/>
    </row>
    <row r="210" spans="1:6" x14ac:dyDescent="0.25">
      <c r="A210" s="9">
        <f>IF(A209="",1,A209+1)</f>
        <v>1</v>
      </c>
      <c r="B210" s="9">
        <v>32</v>
      </c>
      <c r="C210" t="str">
        <f ca="1">IF($C210="","",IF(ISERROR(VLOOKUP(B210,Athletes,2,FALSE)),"Unknown Athlete",PROPER(VLOOKUP(B210,Athletes,2,FALSE))))</f>
        <v>Oliver Pool</v>
      </c>
      <c r="D210" t="str">
        <f ca="1">IF($C210="","",IF(VLOOKUP(B210,Athletes,3,FALSE)="","",VLOOKUP(B210,Athletes,3,FALSE)))</f>
        <v>CAC</v>
      </c>
      <c r="E210" t="str">
        <f ca="1">IF($C210="","",IF(ISERROR(VLOOKUP(B210,Athletes,6,FALSE)),"",VLOOKUP(B210,Athletes,6,FALSE)))</f>
        <v>V45M</v>
      </c>
      <c r="F210" s="11" t="s">
        <v>70</v>
      </c>
    </row>
    <row r="211" spans="1:6" x14ac:dyDescent="0.25">
      <c r="A211" s="9">
        <f t="shared" ref="A211:A212" si="20">IF(A210="",1,A210+1)</f>
        <v>2</v>
      </c>
      <c r="B211" s="9">
        <v>30</v>
      </c>
      <c r="C211" t="str">
        <f ca="1">IF($C211="","",IF(ISERROR(VLOOKUP(B211,Athletes,2,FALSE)),"Unknown Athlete",PROPER(VLOOKUP(B211,Athletes,2,FALSE))))</f>
        <v>Neil Tunstall</v>
      </c>
      <c r="D211" t="str">
        <f ca="1">IF($C211="","",IF(VLOOKUP(B211,Athletes,3,FALSE)="","",VLOOKUP(B211,Athletes,3,FALSE)))</f>
        <v>CAC</v>
      </c>
      <c r="E211" t="str">
        <f ca="1">IF($C211="","",IF(ISERROR(VLOOKUP(B211,Athletes,6,FALSE)),"",VLOOKUP(B211,Athletes,6,FALSE)))</f>
        <v>V60M</v>
      </c>
      <c r="F211" s="11" t="s">
        <v>25</v>
      </c>
    </row>
    <row r="212" spans="1:6" x14ac:dyDescent="0.25">
      <c r="A212" s="9">
        <f t="shared" si="20"/>
        <v>3</v>
      </c>
      <c r="B212" s="9">
        <v>90</v>
      </c>
      <c r="C212" t="str">
        <f ca="1">IF($C212="","",IF(ISERROR(VLOOKUP(B212,Athletes,2,FALSE)),"Unknown Athlete",PROPER(VLOOKUP(B212,Athletes,2,FALSE))))</f>
        <v>Steve Clemo</v>
      </c>
      <c r="D212" t="str">
        <f ca="1">IF($C212="","",IF(VLOOKUP(B212,Athletes,3,FALSE)="","",VLOOKUP(B212,Athletes,3,FALSE)))</f>
        <v>N&amp;P</v>
      </c>
      <c r="E212" t="str">
        <f ca="1">IF($C212="","",IF(ISERROR(VLOOKUP(B212,Athletes,6,FALSE)),"",VLOOKUP(B212,Athletes,6,FALSE)))</f>
        <v>V55M</v>
      </c>
      <c r="F212" s="11" t="s">
        <v>57</v>
      </c>
    </row>
    <row r="218" spans="1:6" ht="18" x14ac:dyDescent="0.25">
      <c r="A218" s="2" t="s">
        <v>0</v>
      </c>
      <c r="B218" s="2" t="s">
        <v>71</v>
      </c>
      <c r="D218" s="2"/>
      <c r="F218" s="3"/>
    </row>
    <row r="219" spans="1:6" ht="18" x14ac:dyDescent="0.25">
      <c r="A219" s="2"/>
      <c r="C219" s="2"/>
      <c r="D219" s="4"/>
      <c r="F219" s="1"/>
    </row>
    <row r="220" spans="1:6" ht="16.5" thickBot="1" x14ac:dyDescent="0.3">
      <c r="A220" s="5" t="s">
        <v>3</v>
      </c>
      <c r="B220" s="5" t="s">
        <v>4</v>
      </c>
      <c r="C220" s="5" t="s">
        <v>5</v>
      </c>
      <c r="D220" s="5" t="s">
        <v>6</v>
      </c>
      <c r="E220" s="5" t="s">
        <v>7</v>
      </c>
      <c r="F220" s="6" t="s">
        <v>8</v>
      </c>
    </row>
    <row r="221" spans="1:6" ht="15.75" x14ac:dyDescent="0.25">
      <c r="A221" s="7"/>
      <c r="B221" s="7"/>
      <c r="C221" s="7"/>
      <c r="D221" s="7"/>
      <c r="E221" s="7"/>
      <c r="F221" s="8"/>
    </row>
    <row r="222" spans="1:6" x14ac:dyDescent="0.25">
      <c r="A222" s="9">
        <f>IF(A221="",1,A221+1)</f>
        <v>1</v>
      </c>
      <c r="B222" s="9">
        <v>6</v>
      </c>
      <c r="C222" t="str">
        <f ca="1">IF($C222="","",IF(ISERROR(VLOOKUP(B222,Athletes,2,FALSE)),"Unknown Athlete",PROPER(VLOOKUP(B222,Athletes,2,FALSE))))</f>
        <v>Brennan Elliott-O'Leary</v>
      </c>
      <c r="D222" t="str">
        <f ca="1">IF($C222="","",IF(VLOOKUP(B222,Athletes,3,FALSE)="","",VLOOKUP(B222,Athletes,3,FALSE)))</f>
        <v>CAC</v>
      </c>
      <c r="E222" t="str">
        <f ca="1">IF($C222="","",IF(ISERROR(VLOOKUP(B222,Athletes,6,FALSE)),"",VLOOKUP(B222,Athletes,6,FALSE)))</f>
        <v>U15B</v>
      </c>
      <c r="F222" s="11" t="s">
        <v>72</v>
      </c>
    </row>
    <row r="223" spans="1:6" x14ac:dyDescent="0.25">
      <c r="A223" s="9">
        <f t="shared" ref="A223" si="21">IF(A222="",1,A222+1)</f>
        <v>2</v>
      </c>
      <c r="B223" s="9">
        <v>123</v>
      </c>
      <c r="C223" t="str">
        <f ca="1">IF($C223="","",IF(ISERROR(VLOOKUP(B223,Athletes,2,FALSE)),"Unknown Athlete",PROPER(VLOOKUP(B223,Athletes,2,FALSE))))</f>
        <v>Taylan Jones</v>
      </c>
      <c r="D223" t="str">
        <f ca="1">IF($C223="","",IF(VLOOKUP(B223,Athletes,3,FALSE)="","",VLOOKUP(B223,Athletes,3,FALSE)))</f>
        <v>COPAC</v>
      </c>
      <c r="E223" t="str">
        <f ca="1">IF($C223="","",IF(ISERROR(VLOOKUP(B223,Athletes,6,FALSE)),"",VLOOKUP(B223,Athletes,6,FALSE)))</f>
        <v>U15B</v>
      </c>
      <c r="F223" s="11" t="s">
        <v>73</v>
      </c>
    </row>
    <row r="227" spans="1:6" ht="18" x14ac:dyDescent="0.25">
      <c r="A227" s="2" t="s">
        <v>0</v>
      </c>
      <c r="B227" s="2" t="s">
        <v>74</v>
      </c>
      <c r="D227" s="2"/>
      <c r="F227" s="3"/>
    </row>
    <row r="228" spans="1:6" ht="18" x14ac:dyDescent="0.25">
      <c r="A228" s="2"/>
      <c r="C228" s="2"/>
      <c r="D228" s="4"/>
      <c r="F228" s="1"/>
    </row>
    <row r="229" spans="1:6" ht="16.5" thickBot="1" x14ac:dyDescent="0.3">
      <c r="A229" s="5" t="s">
        <v>3</v>
      </c>
      <c r="B229" s="5" t="s">
        <v>4</v>
      </c>
      <c r="C229" s="5" t="s">
        <v>5</v>
      </c>
      <c r="D229" s="5" t="s">
        <v>6</v>
      </c>
      <c r="E229" s="5" t="s">
        <v>7</v>
      </c>
      <c r="F229" s="6" t="s">
        <v>8</v>
      </c>
    </row>
    <row r="230" spans="1:6" ht="15.75" x14ac:dyDescent="0.25">
      <c r="A230" s="7"/>
      <c r="B230" s="7"/>
      <c r="C230" s="7"/>
      <c r="D230" s="7"/>
      <c r="E230" s="7"/>
      <c r="F230" s="8"/>
    </row>
    <row r="231" spans="1:6" x14ac:dyDescent="0.25">
      <c r="A231" s="9">
        <f>IF(A230="",1,A230+1)</f>
        <v>1</v>
      </c>
      <c r="B231" s="9">
        <v>3</v>
      </c>
      <c r="C231" t="str">
        <f ca="1">IF($C231="","",IF(ISERROR(VLOOKUP(B231,Athletes,2,FALSE)),"Unknown Athlete",PROPER(VLOOKUP(B231,Athletes,2,FALSE))))</f>
        <v>Ava Grace Sutton</v>
      </c>
      <c r="D231" t="str">
        <f ca="1">IF($C231="","",IF(VLOOKUP(B231,Athletes,3,FALSE)="","",VLOOKUP(B231,Athletes,3,FALSE)))</f>
        <v>CAC</v>
      </c>
      <c r="E231" t="str">
        <f ca="1">IF($C231="","",IF(ISERROR(VLOOKUP(B231,Athletes,6,FALSE)),"",VLOOKUP(B231,Athletes,6,FALSE)))</f>
        <v>U15G</v>
      </c>
      <c r="F231" s="11" t="s">
        <v>75</v>
      </c>
    </row>
    <row r="232" spans="1:6" x14ac:dyDescent="0.25">
      <c r="A232" s="9">
        <f t="shared" ref="A232:A235" si="22">IF(A231="",1,A231+1)</f>
        <v>2</v>
      </c>
      <c r="B232" s="9">
        <v>26</v>
      </c>
      <c r="C232" t="str">
        <f ca="1">IF($C232="","",IF(ISERROR(VLOOKUP(B232,Athletes,2,FALSE)),"Unknown Athlete",PROPER(VLOOKUP(B232,Athletes,2,FALSE))))</f>
        <v>Lila Russell</v>
      </c>
      <c r="D232" t="str">
        <f ca="1">IF($C232="","",IF(VLOOKUP(B232,Athletes,3,FALSE)="","",VLOOKUP(B232,Athletes,3,FALSE)))</f>
        <v>CAC</v>
      </c>
      <c r="E232" t="str">
        <f ca="1">IF($C232="","",IF(ISERROR(VLOOKUP(B232,Athletes,6,FALSE)),"",VLOOKUP(B232,Athletes,6,FALSE)))</f>
        <v>U15G</v>
      </c>
      <c r="F232" s="11" t="s">
        <v>76</v>
      </c>
    </row>
    <row r="233" spans="1:6" x14ac:dyDescent="0.25">
      <c r="A233" s="9">
        <f t="shared" si="22"/>
        <v>3</v>
      </c>
      <c r="B233" s="9">
        <v>152</v>
      </c>
      <c r="C233" t="str">
        <f ca="1">IF($C233="","",IF(ISERROR(VLOOKUP(B233,Athletes,2,FALSE)),"Unknown Athlete",PROPER(VLOOKUP(B233,Athletes,2,FALSE))))</f>
        <v>Lauren Higgins</v>
      </c>
      <c r="D233" t="str">
        <f ca="1">IF($C233="","",IF(VLOOKUP(B233,Athletes,3,FALSE)="","",VLOOKUP(B233,Athletes,3,FALSE)))</f>
        <v>West Cheshire AC</v>
      </c>
      <c r="E233" t="str">
        <f ca="1">IF($C233="","",IF(ISERROR(VLOOKUP(B233,Athletes,6,FALSE)),"",VLOOKUP(B233,Athletes,6,FALSE)))</f>
        <v>U15G</v>
      </c>
      <c r="F233" s="11" t="s">
        <v>77</v>
      </c>
    </row>
    <row r="234" spans="1:6" x14ac:dyDescent="0.25">
      <c r="A234" s="9">
        <f t="shared" si="22"/>
        <v>4</v>
      </c>
      <c r="B234" s="9">
        <v>14</v>
      </c>
      <c r="C234" t="str">
        <f ca="1">IF($C234="","",IF(ISERROR(VLOOKUP(B234,Athletes,2,FALSE)),"Unknown Athlete",PROPER(VLOOKUP(B234,Athletes,2,FALSE))))</f>
        <v>Genevieve Pinnick</v>
      </c>
      <c r="D234" t="str">
        <f ca="1">IF($C234="","",IF(VLOOKUP(B234,Athletes,3,FALSE)="","",VLOOKUP(B234,Athletes,3,FALSE)))</f>
        <v>CAC</v>
      </c>
      <c r="E234" t="str">
        <f ca="1">IF($C234="","",IF(ISERROR(VLOOKUP(B234,Athletes,6,FALSE)),"",VLOOKUP(B234,Athletes,6,FALSE)))</f>
        <v>U15G</v>
      </c>
      <c r="F234" s="11" t="s">
        <v>78</v>
      </c>
    </row>
    <row r="235" spans="1:6" x14ac:dyDescent="0.25">
      <c r="A235" s="9">
        <f t="shared" si="22"/>
        <v>5</v>
      </c>
      <c r="B235" s="9">
        <v>36</v>
      </c>
      <c r="C235" t="str">
        <f ca="1">IF($C235="","",IF(ISERROR(VLOOKUP(B235,Athletes,2,FALSE)),"Unknown Athlete",PROPER(VLOOKUP(B235,Athletes,2,FALSE))))</f>
        <v>Poppy Elizabeth Shaw</v>
      </c>
      <c r="D235" t="str">
        <f ca="1">IF($C235="","",IF(VLOOKUP(B235,Athletes,3,FALSE)="","",VLOOKUP(B235,Athletes,3,FALSE)))</f>
        <v>CAC</v>
      </c>
      <c r="E235" t="str">
        <f ca="1">IF($C235="","",IF(ISERROR(VLOOKUP(B235,Athletes,6,FALSE)),"",VLOOKUP(B235,Athletes,6,FALSE)))</f>
        <v>U15G</v>
      </c>
      <c r="F235" s="11" t="s">
        <v>79</v>
      </c>
    </row>
    <row r="239" spans="1:6" ht="18" x14ac:dyDescent="0.25">
      <c r="A239" s="2" t="s">
        <v>0</v>
      </c>
      <c r="B239" s="2" t="s">
        <v>80</v>
      </c>
      <c r="D239" s="2"/>
      <c r="F239" s="3"/>
    </row>
    <row r="240" spans="1:6" ht="18" x14ac:dyDescent="0.25">
      <c r="A240" s="2"/>
      <c r="C240" s="2"/>
      <c r="D240" s="4"/>
      <c r="F240" s="1"/>
    </row>
    <row r="241" spans="1:6" ht="16.5" thickBot="1" x14ac:dyDescent="0.3">
      <c r="A241" s="5" t="s">
        <v>3</v>
      </c>
      <c r="B241" s="5" t="s">
        <v>4</v>
      </c>
      <c r="C241" s="5" t="s">
        <v>5</v>
      </c>
      <c r="D241" s="5" t="s">
        <v>6</v>
      </c>
      <c r="E241" s="5" t="s">
        <v>7</v>
      </c>
      <c r="F241" s="6" t="s">
        <v>8</v>
      </c>
    </row>
    <row r="242" spans="1:6" ht="15.75" x14ac:dyDescent="0.25">
      <c r="A242" s="7"/>
      <c r="B242" s="7"/>
      <c r="C242" s="7"/>
      <c r="D242" s="7"/>
      <c r="E242" s="7"/>
      <c r="F242" s="8"/>
    </row>
    <row r="243" spans="1:6" x14ac:dyDescent="0.25">
      <c r="A243" s="9">
        <f>IF(A242="",1,A242+1)</f>
        <v>1</v>
      </c>
      <c r="B243" s="9">
        <v>108</v>
      </c>
      <c r="C243" t="str">
        <f ca="1">IF($C243="","",IF(ISERROR(VLOOKUP(B243,Athletes,2,FALSE)),"Unknown Athlete",PROPER(VLOOKUP(B243,Athletes,2,FALSE))))</f>
        <v>Finley Oluwatobi Eales</v>
      </c>
      <c r="D243" t="str">
        <f ca="1">IF($C243="","",IF(VLOOKUP(B243,Athletes,3,FALSE)="","",VLOOKUP(B243,Athletes,3,FALSE)))</f>
        <v>COPAC</v>
      </c>
      <c r="E243" t="str">
        <f ca="1">IF($C243="","",IF(ISERROR(VLOOKUP(B243,Athletes,6,FALSE)),"",VLOOKUP(B243,Athletes,6,FALSE)))</f>
        <v>U13B</v>
      </c>
      <c r="F243" s="11" t="s">
        <v>81</v>
      </c>
    </row>
    <row r="244" spans="1:6" x14ac:dyDescent="0.25">
      <c r="A244" s="9">
        <f t="shared" ref="A244:A245" si="23">IF(A243="",1,A243+1)</f>
        <v>2</v>
      </c>
      <c r="B244" s="9">
        <v>117</v>
      </c>
      <c r="C244" t="str">
        <f ca="1">IF($C244="","",IF(ISERROR(VLOOKUP(B244,Athletes,2,FALSE)),"Unknown Athlete",PROPER(VLOOKUP(B244,Athletes,2,FALSE))))</f>
        <v>Lucas Sweeney</v>
      </c>
      <c r="D244" t="str">
        <f ca="1">IF($C244="","",IF(VLOOKUP(B244,Athletes,3,FALSE)="","",VLOOKUP(B244,Athletes,3,FALSE)))</f>
        <v>COPAC</v>
      </c>
      <c r="E244" t="str">
        <f ca="1">IF($C244="","",IF(ISERROR(VLOOKUP(B244,Athletes,6,FALSE)),"",VLOOKUP(B244,Athletes,6,FALSE)))</f>
        <v>U13B</v>
      </c>
      <c r="F244" s="11" t="s">
        <v>82</v>
      </c>
    </row>
    <row r="245" spans="1:6" x14ac:dyDescent="0.25">
      <c r="A245" s="9">
        <f t="shared" si="23"/>
        <v>3</v>
      </c>
      <c r="B245" s="9">
        <v>41</v>
      </c>
      <c r="C245" t="str">
        <f ca="1">IF($C245="","",IF(ISERROR(VLOOKUP(B245,Athletes,2,FALSE)),"Unknown Athlete",PROPER(VLOOKUP(B245,Athletes,2,FALSE))))</f>
        <v>Samuel Lewis Bradbury</v>
      </c>
      <c r="D245" t="str">
        <f ca="1">IF($C245="","",IF(VLOOKUP(B245,Athletes,3,FALSE)="","",VLOOKUP(B245,Athletes,3,FALSE)))</f>
        <v>CAC</v>
      </c>
      <c r="E245" t="str">
        <f ca="1">IF($C245="","",IF(ISERROR(VLOOKUP(B245,Athletes,6,FALSE)),"",VLOOKUP(B245,Athletes,6,FALSE)))</f>
        <v>U13B</v>
      </c>
      <c r="F245" s="11" t="s">
        <v>83</v>
      </c>
    </row>
    <row r="249" spans="1:6" ht="18" x14ac:dyDescent="0.25">
      <c r="A249" s="2" t="s">
        <v>0</v>
      </c>
      <c r="B249" s="2" t="s">
        <v>84</v>
      </c>
      <c r="D249" s="2"/>
      <c r="F249" s="3"/>
    </row>
    <row r="250" spans="1:6" ht="18" x14ac:dyDescent="0.25">
      <c r="A250" s="2"/>
      <c r="C250" s="2"/>
      <c r="D250" s="4"/>
      <c r="F250" s="1"/>
    </row>
    <row r="251" spans="1:6" ht="16.5" thickBot="1" x14ac:dyDescent="0.3">
      <c r="A251" s="5" t="s">
        <v>3</v>
      </c>
      <c r="B251" s="5" t="s">
        <v>4</v>
      </c>
      <c r="C251" s="5" t="s">
        <v>5</v>
      </c>
      <c r="D251" s="5" t="s">
        <v>6</v>
      </c>
      <c r="E251" s="5" t="s">
        <v>7</v>
      </c>
      <c r="F251" s="6" t="s">
        <v>8</v>
      </c>
    </row>
    <row r="252" spans="1:6" ht="15.75" x14ac:dyDescent="0.25">
      <c r="A252" s="7"/>
      <c r="B252" s="7"/>
      <c r="C252" s="7"/>
      <c r="D252" s="7"/>
      <c r="E252" s="7"/>
      <c r="F252" s="8"/>
    </row>
    <row r="253" spans="1:6" x14ac:dyDescent="0.25">
      <c r="A253" s="9">
        <f>IF(A252="",1,A252+1)</f>
        <v>1</v>
      </c>
      <c r="B253" s="9">
        <v>102</v>
      </c>
      <c r="C253" t="str">
        <f ca="1">IF($C253="","",IF(ISERROR(VLOOKUP(B253,Athletes,2,FALSE)),"Unknown Athlete",PROPER(VLOOKUP(B253,Athletes,2,FALSE))))</f>
        <v>Daisy Mae Elliott</v>
      </c>
      <c r="D253" t="str">
        <f ca="1">IF($C253="","",IF(VLOOKUP(B253,Athletes,3,FALSE)="","",VLOOKUP(B253,Athletes,3,FALSE)))</f>
        <v>COPAC</v>
      </c>
      <c r="E253" t="str">
        <f ca="1">IF($C253="","",IF(ISERROR(VLOOKUP(B253,Athletes,6,FALSE)),"",VLOOKUP(B253,Athletes,6,FALSE)))</f>
        <v>U13G</v>
      </c>
      <c r="F253" s="11" t="s">
        <v>85</v>
      </c>
    </row>
    <row r="254" spans="1:6" x14ac:dyDescent="0.25">
      <c r="A254" s="9">
        <f t="shared" ref="A254:A255" si="24">IF(A253="",1,A253+1)</f>
        <v>2</v>
      </c>
      <c r="B254" s="9">
        <v>10</v>
      </c>
      <c r="C254" t="str">
        <f ca="1">IF($C254="","",IF(ISERROR(VLOOKUP(B254,Athletes,2,FALSE)),"Unknown Athlete",PROPER(VLOOKUP(B254,Athletes,2,FALSE))))</f>
        <v>Emily Harvey</v>
      </c>
      <c r="D254" t="str">
        <f ca="1">IF($C254="","",IF(VLOOKUP(B254,Athletes,3,FALSE)="","",VLOOKUP(B254,Athletes,3,FALSE)))</f>
        <v>CAC</v>
      </c>
      <c r="E254" t="str">
        <f ca="1">IF($C254="","",IF(ISERROR(VLOOKUP(B254,Athletes,6,FALSE)),"",VLOOKUP(B254,Athletes,6,FALSE)))</f>
        <v>U13G</v>
      </c>
      <c r="F254" s="11" t="s">
        <v>86</v>
      </c>
    </row>
    <row r="255" spans="1:6" x14ac:dyDescent="0.25">
      <c r="A255" s="9">
        <f t="shared" si="24"/>
        <v>3</v>
      </c>
      <c r="B255" s="9">
        <v>145</v>
      </c>
      <c r="C255" t="str">
        <f ca="1">IF($C255="","",IF(ISERROR(VLOOKUP(B255,Athletes,2,FALSE)),"Unknown Athlete",PROPER(VLOOKUP(B255,Athletes,2,FALSE))))</f>
        <v>Piper Lilly Warner</v>
      </c>
      <c r="D255" t="str">
        <f ca="1">IF($C255="","",IF(VLOOKUP(B255,Athletes,3,FALSE)="","",VLOOKUP(B255,Athletes,3,FALSE)))</f>
        <v xml:space="preserve">Penryn College </v>
      </c>
      <c r="E255" t="str">
        <f ca="1">IF($C255="","",IF(ISERROR(VLOOKUP(B255,Athletes,6,FALSE)),"",VLOOKUP(B255,Athletes,6,FALSE)))</f>
        <v>U13G</v>
      </c>
      <c r="F255" s="11" t="s">
        <v>87</v>
      </c>
    </row>
    <row r="259" spans="1:6" ht="18" x14ac:dyDescent="0.25">
      <c r="A259" s="2" t="s">
        <v>0</v>
      </c>
      <c r="B259" s="2" t="s">
        <v>88</v>
      </c>
      <c r="D259" s="2"/>
      <c r="F259" s="3"/>
    </row>
    <row r="260" spans="1:6" ht="18" x14ac:dyDescent="0.25">
      <c r="A260" s="2"/>
      <c r="C260" s="2"/>
      <c r="D260" s="4"/>
      <c r="F260" s="1"/>
    </row>
    <row r="261" spans="1:6" ht="16.5" thickBot="1" x14ac:dyDescent="0.3">
      <c r="A261" s="5" t="s">
        <v>3</v>
      </c>
      <c r="B261" s="5" t="s">
        <v>4</v>
      </c>
      <c r="C261" s="5" t="s">
        <v>5</v>
      </c>
      <c r="D261" s="5" t="s">
        <v>6</v>
      </c>
      <c r="E261" s="5" t="s">
        <v>7</v>
      </c>
      <c r="F261" s="6" t="s">
        <v>8</v>
      </c>
    </row>
    <row r="262" spans="1:6" ht="15.75" x14ac:dyDescent="0.25">
      <c r="A262" s="7"/>
      <c r="B262" s="7"/>
      <c r="C262" s="7"/>
      <c r="D262" s="7"/>
      <c r="E262" s="7"/>
      <c r="F262" s="8"/>
    </row>
    <row r="263" spans="1:6" x14ac:dyDescent="0.25">
      <c r="A263" s="9">
        <f>IF(A262="",1,A262+1)</f>
        <v>1</v>
      </c>
      <c r="B263" s="9">
        <v>113</v>
      </c>
      <c r="C263" t="str">
        <f ca="1">IF($C263="","",IF(ISERROR(VLOOKUP(B263,Athletes,2,FALSE)),"Unknown Athlete",PROPER(VLOOKUP(B263,Athletes,2,FALSE))))</f>
        <v>Jaime Ingleby</v>
      </c>
      <c r="D263" t="str">
        <f ca="1">IF($C263="","",IF(VLOOKUP(B263,Athletes,3,FALSE)="","",VLOOKUP(B263,Athletes,3,FALSE)))</f>
        <v>COPAC</v>
      </c>
      <c r="E263" t="str">
        <f ca="1">IF($C263="","",IF(ISERROR(VLOOKUP(B263,Athletes,6,FALSE)),"",VLOOKUP(B263,Athletes,6,FALSE)))</f>
        <v>V45M</v>
      </c>
      <c r="F263" s="11" t="s">
        <v>89</v>
      </c>
    </row>
    <row r="264" spans="1:6" x14ac:dyDescent="0.25">
      <c r="A264" s="9">
        <f t="shared" ref="A264" si="25">IF(A263="",1,A263+1)</f>
        <v>2</v>
      </c>
      <c r="B264" s="9">
        <v>17</v>
      </c>
      <c r="C264" t="str">
        <f ca="1">IF($C264="","",IF(ISERROR(VLOOKUP(B264,Athletes,2,FALSE)),"Unknown Athlete",PROPER(VLOOKUP(B264,Athletes,2,FALSE))))</f>
        <v>Ian Wright</v>
      </c>
      <c r="D264" t="str">
        <f ca="1">IF($C264="","",IF(VLOOKUP(B264,Athletes,3,FALSE)="","",VLOOKUP(B264,Athletes,3,FALSE)))</f>
        <v>CAC</v>
      </c>
      <c r="E264" t="str">
        <f ca="1">IF($C264="","",IF(ISERROR(VLOOKUP(B264,Athletes,6,FALSE)),"",VLOOKUP(B264,Athletes,6,FALSE)))</f>
        <v>V65M</v>
      </c>
      <c r="F264" s="11" t="s">
        <v>90</v>
      </c>
    </row>
    <row r="268" spans="1:6" ht="18" x14ac:dyDescent="0.25">
      <c r="A268" s="2" t="s">
        <v>0</v>
      </c>
      <c r="B268" s="2" t="s">
        <v>91</v>
      </c>
      <c r="D268" s="2"/>
      <c r="F268" s="3"/>
    </row>
    <row r="269" spans="1:6" ht="18" x14ac:dyDescent="0.25">
      <c r="A269" s="2"/>
      <c r="C269" s="2"/>
      <c r="D269" s="4"/>
      <c r="F269" s="1"/>
    </row>
    <row r="270" spans="1:6" ht="16.5" thickBot="1" x14ac:dyDescent="0.3">
      <c r="A270" s="5" t="s">
        <v>3</v>
      </c>
      <c r="B270" s="5" t="s">
        <v>4</v>
      </c>
      <c r="C270" s="5" t="s">
        <v>5</v>
      </c>
      <c r="D270" s="5" t="s">
        <v>6</v>
      </c>
      <c r="E270" s="5" t="s">
        <v>7</v>
      </c>
      <c r="F270" s="6" t="s">
        <v>8</v>
      </c>
    </row>
    <row r="271" spans="1:6" ht="15.75" x14ac:dyDescent="0.25">
      <c r="A271" s="7"/>
      <c r="B271" s="7"/>
      <c r="C271" s="7"/>
      <c r="D271" s="7"/>
      <c r="E271" s="7"/>
      <c r="F271" s="8"/>
    </row>
    <row r="272" spans="1:6" x14ac:dyDescent="0.25">
      <c r="A272" s="9">
        <f>IF(A271="",1,A271+1)</f>
        <v>1</v>
      </c>
      <c r="B272" s="9">
        <v>149</v>
      </c>
      <c r="C272" t="str">
        <f ca="1">IF($C272="","",IF(ISERROR(VLOOKUP(B272,Athletes,2,FALSE)),"Unknown Athlete",PROPER(VLOOKUP(B272,Athletes,2,FALSE))))</f>
        <v>Anna Harrold</v>
      </c>
      <c r="D272" t="str">
        <f ca="1">IF($C272="","",IF(VLOOKUP(B272,Athletes,3,FALSE)="","",VLOOKUP(B272,Athletes,3,FALSE)))</f>
        <v>Truro RC</v>
      </c>
      <c r="E272" t="str">
        <f ca="1">IF($C272="","",IF(ISERROR(VLOOKUP(B272,Athletes,6,FALSE)),"",VLOOKUP(B272,Athletes,6,FALSE)))</f>
        <v>V40W</v>
      </c>
      <c r="F272" s="11" t="s">
        <v>77</v>
      </c>
    </row>
    <row r="273" spans="1:6" x14ac:dyDescent="0.25">
      <c r="A273" s="9"/>
      <c r="B273" s="9"/>
      <c r="C273" t="str">
        <f ca="1">IF($C273="","",IF(ISERROR(VLOOKUP(B273,Athletes,2,FALSE)),"Unknown Athlete",PROPER(VLOOKUP(B273,Athletes,2,FALSE))))</f>
        <v/>
      </c>
      <c r="D273" t="str">
        <f ca="1">IF($C273="","",IF(VLOOKUP(B273,Athletes,3,FALSE)="","",VLOOKUP(B273,Athletes,3,FALSE)))</f>
        <v/>
      </c>
      <c r="E273" t="str">
        <f ca="1">IF($C273="","",IF(ISERROR(VLOOKUP(B273,Athletes,6,FALSE)),"",VLOOKUP(B273,Athletes,6,FALSE)))</f>
        <v/>
      </c>
      <c r="F273" s="11"/>
    </row>
    <row r="277" spans="1:6" ht="18" x14ac:dyDescent="0.25">
      <c r="A277" s="2" t="s">
        <v>0</v>
      </c>
      <c r="B277" s="2" t="s">
        <v>92</v>
      </c>
      <c r="D277" s="2"/>
      <c r="F277" s="3"/>
    </row>
    <row r="278" spans="1:6" ht="18" x14ac:dyDescent="0.25">
      <c r="A278" s="2"/>
      <c r="C278" s="2"/>
      <c r="D278" s="4"/>
      <c r="F278" s="1"/>
    </row>
    <row r="279" spans="1:6" ht="16.5" thickBot="1" x14ac:dyDescent="0.3">
      <c r="A279" s="5" t="s">
        <v>3</v>
      </c>
      <c r="B279" s="5" t="s">
        <v>4</v>
      </c>
      <c r="C279" s="5" t="s">
        <v>5</v>
      </c>
      <c r="D279" s="5" t="s">
        <v>6</v>
      </c>
      <c r="E279" s="5" t="s">
        <v>7</v>
      </c>
      <c r="F279" s="6" t="s">
        <v>8</v>
      </c>
    </row>
    <row r="280" spans="1:6" ht="15.75" x14ac:dyDescent="0.25">
      <c r="A280" s="7"/>
      <c r="B280" s="7"/>
      <c r="C280" s="7"/>
      <c r="D280" s="7"/>
      <c r="E280" s="7"/>
      <c r="F280" s="8"/>
    </row>
    <row r="281" spans="1:6" x14ac:dyDescent="0.25">
      <c r="A281" s="9">
        <f>IF(A280="",1,A280+1)</f>
        <v>1</v>
      </c>
      <c r="B281" s="9">
        <v>1</v>
      </c>
      <c r="C281" t="str">
        <f ca="1">IF($C281="","",IF(ISERROR(VLOOKUP(B281,Athletes,2,FALSE)),"Unknown Athlete",PROPER(VLOOKUP(B281,Athletes,2,FALSE))))</f>
        <v>Abigail Pearson</v>
      </c>
      <c r="D281" t="str">
        <f ca="1">IF($C281="","",IF(VLOOKUP(B281,Athletes,3,FALSE)="","",VLOOKUP(B281,Athletes,3,FALSE)))</f>
        <v>CAC</v>
      </c>
      <c r="E281" t="str">
        <f ca="1">IF($C281="","",IF(ISERROR(VLOOKUP(B281,Athletes,6,FALSE)),"",VLOOKUP(B281,Athletes,6,FALSE)))</f>
        <v>V35W</v>
      </c>
      <c r="F281" s="11" t="s">
        <v>93</v>
      </c>
    </row>
    <row r="285" spans="1:6" ht="18" x14ac:dyDescent="0.25">
      <c r="A285" s="2" t="s">
        <v>0</v>
      </c>
      <c r="B285" s="2" t="s">
        <v>94</v>
      </c>
      <c r="D285" s="2"/>
      <c r="F285" s="3"/>
    </row>
    <row r="286" spans="1:6" ht="18" x14ac:dyDescent="0.25">
      <c r="A286" s="2"/>
      <c r="C286" s="2"/>
      <c r="D286" s="4"/>
      <c r="F286" s="1"/>
    </row>
    <row r="287" spans="1:6" ht="16.5" thickBot="1" x14ac:dyDescent="0.3">
      <c r="A287" s="5" t="s">
        <v>3</v>
      </c>
      <c r="B287" s="5" t="s">
        <v>4</v>
      </c>
      <c r="C287" s="5" t="s">
        <v>5</v>
      </c>
      <c r="D287" s="5" t="s">
        <v>6</v>
      </c>
      <c r="E287" s="5" t="s">
        <v>7</v>
      </c>
      <c r="F287" s="6" t="s">
        <v>8</v>
      </c>
    </row>
    <row r="288" spans="1:6" ht="15.75" x14ac:dyDescent="0.25">
      <c r="A288" s="7"/>
      <c r="B288" s="7"/>
      <c r="C288" s="7"/>
      <c r="D288" s="7"/>
      <c r="E288" s="7"/>
      <c r="F288" s="8"/>
    </row>
    <row r="289" spans="1:6" x14ac:dyDescent="0.25">
      <c r="A289" s="9">
        <f>IF(A288="",1,A288+1)</f>
        <v>1</v>
      </c>
      <c r="B289" s="9">
        <v>71</v>
      </c>
      <c r="C289" t="str">
        <f ca="1">IF($C289="","",IF(ISERROR(VLOOKUP(B289,Athletes,2,FALSE)),"Unknown Athlete",PROPER(VLOOKUP(B289,Athletes,2,FALSE))))</f>
        <v>Kyran James</v>
      </c>
      <c r="D289" t="str">
        <f ca="1">IF($C289="","",IF(VLOOKUP(B289,Athletes,3,FALSE)="","",VLOOKUP(B289,Athletes,3,FALSE)))</f>
        <v>N&amp;P</v>
      </c>
      <c r="E289" t="str">
        <f ca="1">IF($C289="","",IF(ISERROR(VLOOKUP(B289,Athletes,6,FALSE)),"",VLOOKUP(B289,Athletes,6,FALSE)))</f>
        <v>U20 Men</v>
      </c>
      <c r="F289" s="11" t="s">
        <v>95</v>
      </c>
    </row>
    <row r="293" spans="1:6" ht="18" x14ac:dyDescent="0.25">
      <c r="A293" s="2" t="s">
        <v>0</v>
      </c>
      <c r="B293" s="2" t="s">
        <v>96</v>
      </c>
      <c r="D293" s="2"/>
      <c r="F293" s="3"/>
    </row>
    <row r="294" spans="1:6" ht="18" x14ac:dyDescent="0.25">
      <c r="A294" s="2"/>
      <c r="C294" s="2"/>
      <c r="D294" s="4"/>
      <c r="F294" s="1"/>
    </row>
    <row r="295" spans="1:6" ht="16.5" thickBot="1" x14ac:dyDescent="0.3">
      <c r="A295" s="5" t="s">
        <v>3</v>
      </c>
      <c r="B295" s="5" t="s">
        <v>4</v>
      </c>
      <c r="C295" s="5" t="s">
        <v>5</v>
      </c>
      <c r="D295" s="5" t="s">
        <v>6</v>
      </c>
      <c r="E295" s="5" t="s">
        <v>7</v>
      </c>
      <c r="F295" s="6" t="s">
        <v>8</v>
      </c>
    </row>
    <row r="296" spans="1:6" ht="15.75" x14ac:dyDescent="0.25">
      <c r="A296" s="7"/>
      <c r="B296" s="7"/>
      <c r="C296" s="7"/>
      <c r="D296" s="7"/>
      <c r="E296" s="7"/>
      <c r="F296" s="8"/>
    </row>
    <row r="297" spans="1:6" x14ac:dyDescent="0.25">
      <c r="A297" s="9">
        <f>IF(A296="",1,A296+1)</f>
        <v>1</v>
      </c>
      <c r="B297" s="9">
        <v>92</v>
      </c>
      <c r="C297" t="str">
        <f ca="1">IF($C297="","",IF(ISERROR(VLOOKUP(B297,Athletes,2,FALSE)),"Unknown Athlete",PROPER(VLOOKUP(B297,Athletes,2,FALSE))))</f>
        <v>William Pearce</v>
      </c>
      <c r="D297" t="str">
        <f ca="1">IF($C297="","",IF(VLOOKUP(B297,Athletes,3,FALSE)="","",VLOOKUP(B297,Athletes,3,FALSE)))</f>
        <v>N&amp;P</v>
      </c>
      <c r="E297" t="str">
        <f ca="1">IF($C297="","",IF(ISERROR(VLOOKUP(B297,Athletes,6,FALSE)),"",VLOOKUP(B297,Athletes,6,FALSE)))</f>
        <v>U17M</v>
      </c>
      <c r="F297" s="11" t="s">
        <v>97</v>
      </c>
    </row>
    <row r="298" spans="1:6" x14ac:dyDescent="0.25">
      <c r="A298" s="9">
        <f t="shared" ref="A298:A299" si="26">IF(A297="",1,A297+1)</f>
        <v>2</v>
      </c>
      <c r="B298" s="9">
        <v>49</v>
      </c>
      <c r="C298" t="str">
        <f ca="1">IF($C298="","",IF(ISERROR(VLOOKUP(B298,Athletes,2,FALSE)),"Unknown Athlete",PROPER(VLOOKUP(B298,Athletes,2,FALSE))))</f>
        <v>Aaron Tyler Collins</v>
      </c>
      <c r="D298" t="str">
        <f ca="1">IF($C298="","",IF(VLOOKUP(B298,Athletes,3,FALSE)="","",VLOOKUP(B298,Athletes,3,FALSE)))</f>
        <v>N&amp;P</v>
      </c>
      <c r="E298" t="str">
        <f ca="1">IF($C298="","",IF(ISERROR(VLOOKUP(B298,Athletes,6,FALSE)),"",VLOOKUP(B298,Athletes,6,FALSE)))</f>
        <v>U17M</v>
      </c>
      <c r="F298" s="11" t="s">
        <v>98</v>
      </c>
    </row>
    <row r="299" spans="1:6" x14ac:dyDescent="0.25">
      <c r="A299" s="9">
        <f t="shared" si="26"/>
        <v>3</v>
      </c>
      <c r="B299" s="9">
        <v>35</v>
      </c>
      <c r="C299" t="str">
        <f ca="1">IF($C299="","",IF(ISERROR(VLOOKUP(B299,Athletes,2,FALSE)),"Unknown Athlete",PROPER(VLOOKUP(B299,Athletes,2,FALSE))))</f>
        <v>Piran Ellis</v>
      </c>
      <c r="D299" t="str">
        <f ca="1">IF($C299="","",IF(VLOOKUP(B299,Athletes,3,FALSE)="","",VLOOKUP(B299,Athletes,3,FALSE)))</f>
        <v>CAC</v>
      </c>
      <c r="E299" t="str">
        <f ca="1">IF($C299="","",IF(ISERROR(VLOOKUP(B299,Athletes,6,FALSE)),"",VLOOKUP(B299,Athletes,6,FALSE)))</f>
        <v>U17M</v>
      </c>
      <c r="F299" s="11" t="s">
        <v>99</v>
      </c>
    </row>
    <row r="303" spans="1:6" ht="18" x14ac:dyDescent="0.25">
      <c r="A303" s="2" t="s">
        <v>0</v>
      </c>
      <c r="B303" s="2" t="s">
        <v>100</v>
      </c>
      <c r="D303" s="2"/>
      <c r="F303" s="3"/>
    </row>
    <row r="304" spans="1:6" ht="18" x14ac:dyDescent="0.25">
      <c r="A304" s="2"/>
      <c r="C304" s="2"/>
      <c r="D304" s="4"/>
      <c r="F304" s="1"/>
    </row>
    <row r="305" spans="1:6" ht="16.5" thickBot="1" x14ac:dyDescent="0.3">
      <c r="A305" s="5" t="s">
        <v>3</v>
      </c>
      <c r="B305" s="5" t="s">
        <v>4</v>
      </c>
      <c r="C305" s="5" t="s">
        <v>5</v>
      </c>
      <c r="D305" s="5" t="s">
        <v>6</v>
      </c>
      <c r="E305" s="5" t="s">
        <v>7</v>
      </c>
      <c r="F305" s="6" t="s">
        <v>8</v>
      </c>
    </row>
    <row r="306" spans="1:6" ht="15.75" x14ac:dyDescent="0.25">
      <c r="A306" s="7"/>
      <c r="B306" s="7"/>
      <c r="C306" s="7"/>
      <c r="D306" s="7"/>
      <c r="E306" s="7"/>
      <c r="F306" s="8"/>
    </row>
    <row r="307" spans="1:6" x14ac:dyDescent="0.25">
      <c r="A307" s="9">
        <f>IF(A306="",1,A306+1)</f>
        <v>1</v>
      </c>
      <c r="B307" s="9">
        <v>87</v>
      </c>
      <c r="C307" t="str">
        <f ca="1">IF($C307="","",IF(ISERROR(VLOOKUP(B307,Athletes,2,FALSE)),"Unknown Athlete",PROPER(VLOOKUP(B307,Athletes,2,FALSE))))</f>
        <v>Serena May Clarke</v>
      </c>
      <c r="D307" t="str">
        <f ca="1">IF($C307="","",IF(VLOOKUP(B307,Athletes,3,FALSE)="","",VLOOKUP(B307,Athletes,3,FALSE)))</f>
        <v>N&amp;P</v>
      </c>
      <c r="E307" t="str">
        <f ca="1">IF($C307="","",IF(ISERROR(VLOOKUP(B307,Athletes,6,FALSE)),"",VLOOKUP(B307,Athletes,6,FALSE)))</f>
        <v>U17W</v>
      </c>
      <c r="F307" s="11" t="s">
        <v>101</v>
      </c>
    </row>
    <row r="308" spans="1:6" x14ac:dyDescent="0.25">
      <c r="A308" s="9">
        <f t="shared" ref="A308" si="27">IF(A307="",1,A307+1)</f>
        <v>2</v>
      </c>
      <c r="B308" s="9">
        <v>64</v>
      </c>
      <c r="C308" t="str">
        <f ca="1">IF($C308="","",IF(ISERROR(VLOOKUP(B308,Athletes,2,FALSE)),"Unknown Athlete",PROPER(VLOOKUP(B308,Athletes,2,FALSE))))</f>
        <v>Grace Roberts</v>
      </c>
      <c r="D308" t="str">
        <f ca="1">IF($C308="","",IF(VLOOKUP(B308,Athletes,3,FALSE)="","",VLOOKUP(B308,Athletes,3,FALSE)))</f>
        <v>N&amp;P</v>
      </c>
      <c r="E308" t="str">
        <f ca="1">IF($C308="","",IF(ISERROR(VLOOKUP(B308,Athletes,6,FALSE)),"",VLOOKUP(B308,Athletes,6,FALSE)))</f>
        <v>U17W</v>
      </c>
      <c r="F308" s="11" t="s">
        <v>102</v>
      </c>
    </row>
    <row r="312" spans="1:6" ht="18" x14ac:dyDescent="0.25">
      <c r="A312" s="2" t="s">
        <v>0</v>
      </c>
      <c r="B312" s="2" t="s">
        <v>103</v>
      </c>
      <c r="D312" s="2"/>
      <c r="F312" s="3"/>
    </row>
    <row r="313" spans="1:6" ht="18" x14ac:dyDescent="0.25">
      <c r="A313" s="2"/>
      <c r="C313" s="2"/>
      <c r="D313" s="4"/>
      <c r="F313" s="1"/>
    </row>
    <row r="314" spans="1:6" ht="16.5" thickBot="1" x14ac:dyDescent="0.3">
      <c r="A314" s="5" t="s">
        <v>3</v>
      </c>
      <c r="B314" s="5" t="s">
        <v>4</v>
      </c>
      <c r="C314" s="5" t="s">
        <v>5</v>
      </c>
      <c r="D314" s="5" t="s">
        <v>6</v>
      </c>
      <c r="E314" s="5" t="s">
        <v>7</v>
      </c>
      <c r="F314" s="6" t="s">
        <v>8</v>
      </c>
    </row>
    <row r="315" spans="1:6" ht="15.75" x14ac:dyDescent="0.25">
      <c r="A315" s="7"/>
      <c r="B315" s="7"/>
      <c r="C315" s="7"/>
      <c r="D315" s="7"/>
      <c r="E315" s="7"/>
      <c r="F315" s="8"/>
    </row>
    <row r="316" spans="1:6" x14ac:dyDescent="0.25">
      <c r="A316" s="9">
        <f>IF(A315="",1,A315+1)</f>
        <v>1</v>
      </c>
      <c r="B316" s="9">
        <v>32</v>
      </c>
      <c r="C316" t="str">
        <f ca="1">IF($C316="","",IF(ISERROR(VLOOKUP(B316,Athletes,2,FALSE)),"Unknown Athlete",PROPER(VLOOKUP(B316,Athletes,2,FALSE))))</f>
        <v>Oliver Pool</v>
      </c>
      <c r="D316" t="str">
        <f ca="1">IF($C316="","",IF(VLOOKUP(B316,Athletes,3,FALSE)="","",VLOOKUP(B316,Athletes,3,FALSE)))</f>
        <v>CAC</v>
      </c>
      <c r="E316" t="str">
        <f ca="1">IF($C316="","",IF(ISERROR(VLOOKUP(B316,Athletes,6,FALSE)),"",VLOOKUP(B316,Athletes,6,FALSE)))</f>
        <v>V45M</v>
      </c>
      <c r="F316" s="11" t="s">
        <v>104</v>
      </c>
    </row>
    <row r="320" spans="1:6" ht="18" x14ac:dyDescent="0.25">
      <c r="A320" s="2" t="s">
        <v>0</v>
      </c>
      <c r="B320" s="2" t="s">
        <v>105</v>
      </c>
      <c r="D320" s="2"/>
      <c r="F320" s="3"/>
    </row>
    <row r="321" spans="1:6" ht="18" x14ac:dyDescent="0.25">
      <c r="A321" s="2"/>
      <c r="C321" s="2"/>
      <c r="D321" s="4"/>
      <c r="F321" s="1"/>
    </row>
    <row r="322" spans="1:6" ht="16.5" thickBot="1" x14ac:dyDescent="0.3">
      <c r="A322" s="5" t="s">
        <v>3</v>
      </c>
      <c r="B322" s="5" t="s">
        <v>4</v>
      </c>
      <c r="C322" s="5" t="s">
        <v>5</v>
      </c>
      <c r="D322" s="5" t="s">
        <v>6</v>
      </c>
      <c r="E322" s="5" t="s">
        <v>7</v>
      </c>
      <c r="F322" s="6" t="s">
        <v>8</v>
      </c>
    </row>
    <row r="323" spans="1:6" ht="15.75" x14ac:dyDescent="0.25">
      <c r="A323" s="7"/>
      <c r="B323" s="7"/>
      <c r="C323" s="7"/>
      <c r="D323" s="7"/>
      <c r="E323" s="7"/>
      <c r="F323" s="8"/>
    </row>
    <row r="324" spans="1:6" x14ac:dyDescent="0.25">
      <c r="A324" s="9">
        <f>IF(A323="",1,A323+1)</f>
        <v>1</v>
      </c>
      <c r="B324" s="9">
        <v>70</v>
      </c>
      <c r="C324" t="str">
        <f ca="1">IF($C324="","",IF(ISERROR(VLOOKUP(B324,Athletes,2,FALSE)),"Unknown Athlete",PROPER(VLOOKUP(B324,Athletes,2,FALSE))))</f>
        <v>Jack Nancarrow</v>
      </c>
      <c r="D324" t="str">
        <f ca="1">IF($C324="","",IF(VLOOKUP(B324,Athletes,3,FALSE)="","",VLOOKUP(B324,Athletes,3,FALSE)))</f>
        <v>N&amp;P</v>
      </c>
      <c r="E324" t="str">
        <f ca="1">IF($C324="","",IF(ISERROR(VLOOKUP(B324,Athletes,6,FALSE)),"",VLOOKUP(B324,Athletes,6,FALSE)))</f>
        <v>Senior Men</v>
      </c>
      <c r="F324" s="11" t="s">
        <v>106</v>
      </c>
    </row>
    <row r="328" spans="1:6" ht="18" x14ac:dyDescent="0.25">
      <c r="A328" s="2" t="s">
        <v>0</v>
      </c>
      <c r="B328" s="2" t="s">
        <v>107</v>
      </c>
      <c r="D328" s="2"/>
      <c r="F328" s="3"/>
    </row>
    <row r="329" spans="1:6" ht="18" x14ac:dyDescent="0.25">
      <c r="A329" s="2"/>
      <c r="C329" s="2"/>
      <c r="D329" s="4"/>
      <c r="F329" s="1"/>
    </row>
    <row r="330" spans="1:6" ht="16.5" thickBot="1" x14ac:dyDescent="0.3">
      <c r="A330" s="5" t="s">
        <v>3</v>
      </c>
      <c r="B330" s="5" t="s">
        <v>4</v>
      </c>
      <c r="C330" s="5" t="s">
        <v>5</v>
      </c>
      <c r="D330" s="5" t="s">
        <v>6</v>
      </c>
      <c r="E330" s="5" t="s">
        <v>7</v>
      </c>
      <c r="F330" s="6" t="s">
        <v>8</v>
      </c>
    </row>
    <row r="331" spans="1:6" ht="15.75" x14ac:dyDescent="0.25">
      <c r="A331" s="7"/>
      <c r="B331" s="7"/>
      <c r="C331" s="7"/>
      <c r="D331" s="7"/>
      <c r="E331" s="7"/>
      <c r="F331" s="8"/>
    </row>
    <row r="332" spans="1:6" x14ac:dyDescent="0.25">
      <c r="A332" s="9">
        <f>IF(A331="",1,A331+1)</f>
        <v>1</v>
      </c>
      <c r="B332" s="9">
        <v>27</v>
      </c>
      <c r="C332" t="str">
        <f ca="1">IF($C332="","",IF(ISERROR(VLOOKUP(B332,Athletes,2,FALSE)),"Unknown Athlete",PROPER(VLOOKUP(B332,Athletes,2,FALSE))))</f>
        <v>Lilian Ford</v>
      </c>
      <c r="D332" t="str">
        <f ca="1">IF($C332="","",IF(VLOOKUP(B332,Athletes,3,FALSE)="","",VLOOKUP(B332,Athletes,3,FALSE)))</f>
        <v>CAC</v>
      </c>
      <c r="E332" t="str">
        <f ca="1">IF($C332="","",IF(ISERROR(VLOOKUP(B332,Athletes,6,FALSE)),"",VLOOKUP(B332,Athletes,6,FALSE)))</f>
        <v>U20 Women</v>
      </c>
      <c r="F332" s="11" t="s">
        <v>108</v>
      </c>
    </row>
    <row r="336" spans="1:6" ht="18" x14ac:dyDescent="0.25">
      <c r="A336" s="2" t="s">
        <v>0</v>
      </c>
      <c r="B336" s="2" t="s">
        <v>109</v>
      </c>
      <c r="D336" s="2"/>
      <c r="F336" s="3"/>
    </row>
    <row r="337" spans="1:6" ht="18" x14ac:dyDescent="0.25">
      <c r="A337" s="2"/>
      <c r="C337" s="2"/>
      <c r="D337" s="4"/>
      <c r="F337" s="1"/>
    </row>
    <row r="338" spans="1:6" ht="16.5" thickBot="1" x14ac:dyDescent="0.3">
      <c r="A338" s="5" t="s">
        <v>3</v>
      </c>
      <c r="B338" s="5" t="s">
        <v>4</v>
      </c>
      <c r="C338" s="5" t="s">
        <v>5</v>
      </c>
      <c r="D338" s="5" t="s">
        <v>6</v>
      </c>
      <c r="E338" s="5" t="s">
        <v>7</v>
      </c>
      <c r="F338" s="6" t="s">
        <v>8</v>
      </c>
    </row>
    <row r="339" spans="1:6" ht="15.75" x14ac:dyDescent="0.25">
      <c r="A339" s="7"/>
      <c r="B339" s="7"/>
      <c r="C339" s="7"/>
      <c r="D339" s="7"/>
      <c r="E339" s="7"/>
      <c r="F339" s="8"/>
    </row>
    <row r="340" spans="1:6" x14ac:dyDescent="0.25">
      <c r="A340" s="9">
        <f>IF(A339="",1,A339+1)</f>
        <v>1</v>
      </c>
      <c r="B340" s="9">
        <v>114</v>
      </c>
      <c r="C340" t="str">
        <f ca="1">IF($C340="","",IF(ISERROR(VLOOKUP(B340,Athletes,2,FALSE)),"Unknown Athlete",PROPER(VLOOKUP(B340,Athletes,2,FALSE))))</f>
        <v>Josh Saul Bloxham</v>
      </c>
      <c r="D340" t="str">
        <f ca="1">IF($C340="","",IF(VLOOKUP(B340,Athletes,3,FALSE)="","",VLOOKUP(B340,Athletes,3,FALSE)))</f>
        <v>COPAC</v>
      </c>
      <c r="E340" t="str">
        <f ca="1">IF($C340="","",IF(ISERROR(VLOOKUP(B340,Athletes,6,FALSE)),"",VLOOKUP(B340,Athletes,6,FALSE)))</f>
        <v>U17M</v>
      </c>
      <c r="F340" s="11" t="s">
        <v>110</v>
      </c>
    </row>
    <row r="341" spans="1:6" x14ac:dyDescent="0.25">
      <c r="A341" s="9">
        <f t="shared" ref="A341" si="28">IF(A340="",1,A340+1)</f>
        <v>2</v>
      </c>
      <c r="B341" s="9">
        <v>35</v>
      </c>
      <c r="C341" t="str">
        <f ca="1">IF($C341="","",IF(ISERROR(VLOOKUP(B341,Athletes,2,FALSE)),"Unknown Athlete",PROPER(VLOOKUP(B341,Athletes,2,FALSE))))</f>
        <v>Piran Ellis</v>
      </c>
      <c r="D341" t="str">
        <f ca="1">IF($C341="","",IF(VLOOKUP(B341,Athletes,3,FALSE)="","",VLOOKUP(B341,Athletes,3,FALSE)))</f>
        <v>CAC</v>
      </c>
      <c r="E341" t="str">
        <f ca="1">IF($C341="","",IF(ISERROR(VLOOKUP(B341,Athletes,6,FALSE)),"",VLOOKUP(B341,Athletes,6,FALSE)))</f>
        <v>U17M</v>
      </c>
      <c r="F341" s="11" t="s">
        <v>111</v>
      </c>
    </row>
    <row r="345" spans="1:6" ht="18" x14ac:dyDescent="0.25">
      <c r="A345" s="2" t="s">
        <v>0</v>
      </c>
      <c r="B345" s="2" t="s">
        <v>112</v>
      </c>
      <c r="D345" s="2"/>
      <c r="F345" s="3"/>
    </row>
    <row r="346" spans="1:6" ht="18" x14ac:dyDescent="0.25">
      <c r="A346" s="2"/>
      <c r="C346" s="2"/>
      <c r="D346" s="4"/>
      <c r="F346" s="1"/>
    </row>
    <row r="347" spans="1:6" ht="16.5" thickBot="1" x14ac:dyDescent="0.3">
      <c r="A347" s="5" t="s">
        <v>3</v>
      </c>
      <c r="B347" s="5" t="s">
        <v>4</v>
      </c>
      <c r="C347" s="5" t="s">
        <v>5</v>
      </c>
      <c r="D347" s="5" t="s">
        <v>6</v>
      </c>
      <c r="E347" s="5" t="s">
        <v>7</v>
      </c>
      <c r="F347" s="6" t="s">
        <v>8</v>
      </c>
    </row>
    <row r="348" spans="1:6" ht="15.75" x14ac:dyDescent="0.25">
      <c r="A348" s="7"/>
      <c r="B348" s="7"/>
      <c r="C348" s="7"/>
      <c r="D348" s="7"/>
      <c r="E348" s="7"/>
      <c r="F348" s="8"/>
    </row>
    <row r="349" spans="1:6" x14ac:dyDescent="0.25">
      <c r="A349" s="9">
        <f>IF(A348="",1,A348+1)</f>
        <v>1</v>
      </c>
      <c r="B349" s="9">
        <v>87</v>
      </c>
      <c r="C349" t="str">
        <f ca="1">IF($C349="","",IF(ISERROR(VLOOKUP(B349,Athletes,2,FALSE)),"Unknown Athlete",PROPER(VLOOKUP(B349,Athletes,2,FALSE))))</f>
        <v>Serena May Clarke</v>
      </c>
      <c r="D349" t="str">
        <f ca="1">IF($C349="","",IF(VLOOKUP(B349,Athletes,3,FALSE)="","",VLOOKUP(B349,Athletes,3,FALSE)))</f>
        <v>N&amp;P</v>
      </c>
      <c r="E349" t="str">
        <f ca="1">IF($C349="","",IF(ISERROR(VLOOKUP(B349,Athletes,6,FALSE)),"",VLOOKUP(B349,Athletes,6,FALSE)))</f>
        <v>U17W</v>
      </c>
      <c r="F349" s="11" t="s">
        <v>113</v>
      </c>
    </row>
    <row r="353" spans="1:6" ht="18" x14ac:dyDescent="0.25">
      <c r="A353" s="2" t="s">
        <v>0</v>
      </c>
      <c r="B353" s="2" t="s">
        <v>114</v>
      </c>
      <c r="D353" s="2"/>
      <c r="F353" s="3"/>
    </row>
    <row r="354" spans="1:6" ht="18" x14ac:dyDescent="0.25">
      <c r="A354" s="2"/>
      <c r="C354" s="2"/>
      <c r="D354" s="4"/>
      <c r="F354" s="1"/>
    </row>
    <row r="355" spans="1:6" ht="16.5" thickBot="1" x14ac:dyDescent="0.3">
      <c r="A355" s="5" t="s">
        <v>3</v>
      </c>
      <c r="B355" s="5" t="s">
        <v>4</v>
      </c>
      <c r="C355" s="5" t="s">
        <v>5</v>
      </c>
      <c r="D355" s="5" t="s">
        <v>6</v>
      </c>
      <c r="E355" s="5" t="s">
        <v>7</v>
      </c>
      <c r="F355" s="6" t="s">
        <v>8</v>
      </c>
    </row>
    <row r="356" spans="1:6" ht="15.75" x14ac:dyDescent="0.25">
      <c r="A356" s="7"/>
      <c r="B356" s="7"/>
      <c r="C356" s="7"/>
      <c r="D356" s="7"/>
      <c r="E356" s="7"/>
      <c r="F356" s="8"/>
    </row>
    <row r="357" spans="1:6" x14ac:dyDescent="0.25">
      <c r="A357" s="9">
        <f>IF(A356="",1,A356+1)</f>
        <v>1</v>
      </c>
      <c r="B357" s="9">
        <v>80</v>
      </c>
      <c r="C357" t="str">
        <f ca="1">IF($C357="","",IF(ISERROR(VLOOKUP(B357,Athletes,2,FALSE)),"Unknown Athlete",PROPER(VLOOKUP(B357,Athletes,2,FALSE))))</f>
        <v>Olivia Matthews</v>
      </c>
      <c r="D357" t="str">
        <f ca="1">IF($C357="","",IF(VLOOKUP(B357,Athletes,3,FALSE)="","",VLOOKUP(B357,Athletes,3,FALSE)))</f>
        <v>N&amp;P</v>
      </c>
      <c r="E357" t="str">
        <f ca="1">IF($C357="","",IF(ISERROR(VLOOKUP(B357,Athletes,6,FALSE)),"",VLOOKUP(B357,Athletes,6,FALSE)))</f>
        <v>U15G</v>
      </c>
      <c r="F357" s="11" t="s">
        <v>115</v>
      </c>
    </row>
    <row r="358" spans="1:6" x14ac:dyDescent="0.25">
      <c r="A358" s="9">
        <f t="shared" ref="A358:A359" si="29">IF(A357="",1,A357+1)</f>
        <v>2</v>
      </c>
      <c r="B358" s="9">
        <v>98</v>
      </c>
      <c r="C358" t="str">
        <f ca="1">IF($C358="","",IF(ISERROR(VLOOKUP(B358,Athletes,2,FALSE)),"Unknown Athlete",PROPER(VLOOKUP(B358,Athletes,2,FALSE))))</f>
        <v>Ayla Orgacki</v>
      </c>
      <c r="D358" t="str">
        <f ca="1">IF($C358="","",IF(VLOOKUP(B358,Athletes,3,FALSE)="","",VLOOKUP(B358,Athletes,3,FALSE)))</f>
        <v>COPAC</v>
      </c>
      <c r="E358" t="str">
        <f ca="1">IF($C358="","",IF(ISERROR(VLOOKUP(B358,Athletes,6,FALSE)),"",VLOOKUP(B358,Athletes,6,FALSE)))</f>
        <v>U15G</v>
      </c>
      <c r="F358" s="11" t="s">
        <v>116</v>
      </c>
    </row>
    <row r="359" spans="1:6" x14ac:dyDescent="0.25">
      <c r="A359" s="9">
        <f t="shared" si="29"/>
        <v>3</v>
      </c>
      <c r="B359" s="9">
        <v>150</v>
      </c>
      <c r="C359" t="str">
        <f ca="1">IF($C359="","",IF(ISERROR(VLOOKUP(B359,Athletes,2,FALSE)),"Unknown Athlete",PROPER(VLOOKUP(B359,Athletes,2,FALSE))))</f>
        <v>Kaitlin Stevenson</v>
      </c>
      <c r="D359" t="str">
        <f ca="1">IF($C359="","",IF(VLOOKUP(B359,Athletes,3,FALSE)="","",VLOOKUP(B359,Athletes,3,FALSE)))</f>
        <v>Brannel</v>
      </c>
      <c r="E359" t="str">
        <f ca="1">IF($C359="","",IF(ISERROR(VLOOKUP(B359,Athletes,6,FALSE)),"",VLOOKUP(B359,Athletes,6,FALSE)))</f>
        <v>U15G</v>
      </c>
      <c r="F359" s="11" t="s">
        <v>117</v>
      </c>
    </row>
    <row r="363" spans="1:6" ht="18" x14ac:dyDescent="0.25">
      <c r="A363" s="2" t="s">
        <v>0</v>
      </c>
      <c r="B363" s="2" t="s">
        <v>118</v>
      </c>
      <c r="D363" s="2"/>
      <c r="F363" s="3"/>
    </row>
    <row r="364" spans="1:6" ht="18" x14ac:dyDescent="0.25">
      <c r="A364" s="2"/>
      <c r="C364" s="2"/>
      <c r="D364" s="4"/>
      <c r="F364" s="1"/>
    </row>
    <row r="365" spans="1:6" ht="16.5" thickBot="1" x14ac:dyDescent="0.3">
      <c r="A365" s="5" t="s">
        <v>3</v>
      </c>
      <c r="B365" s="5" t="s">
        <v>4</v>
      </c>
      <c r="C365" s="5" t="s">
        <v>5</v>
      </c>
      <c r="D365" s="5" t="s">
        <v>6</v>
      </c>
      <c r="E365" s="5" t="s">
        <v>7</v>
      </c>
      <c r="F365" s="6" t="s">
        <v>8</v>
      </c>
    </row>
    <row r="366" spans="1:6" ht="15.75" x14ac:dyDescent="0.25">
      <c r="A366" s="7"/>
      <c r="B366" s="7"/>
      <c r="C366" s="7"/>
      <c r="D366" s="7"/>
      <c r="E366" s="7"/>
      <c r="F366" s="8"/>
    </row>
    <row r="367" spans="1:6" x14ac:dyDescent="0.25">
      <c r="A367" s="9">
        <f>IF(A366="",1,A366+1)</f>
        <v>1</v>
      </c>
      <c r="B367" s="9">
        <v>56</v>
      </c>
      <c r="C367" t="str">
        <f ca="1">IF($C367="","",IF(ISERROR(VLOOKUP(B367,Athletes,2,FALSE)),"Unknown Athlete",PROPER(VLOOKUP(B367,Athletes,2,FALSE))))</f>
        <v>Billy James Eaton</v>
      </c>
      <c r="D367" t="str">
        <f ca="1">IF($C367="","",IF(VLOOKUP(B367,Athletes,3,FALSE)="","",VLOOKUP(B367,Athletes,3,FALSE)))</f>
        <v>N&amp;P</v>
      </c>
      <c r="E367" t="str">
        <f ca="1">IF($C367="","",IF(ISERROR(VLOOKUP(B367,Athletes,6,FALSE)),"",VLOOKUP(B367,Athletes,6,FALSE)))</f>
        <v>U15B</v>
      </c>
      <c r="F367" s="11" t="s">
        <v>119</v>
      </c>
    </row>
    <row r="368" spans="1:6" x14ac:dyDescent="0.25">
      <c r="A368" s="9">
        <f t="shared" ref="A368:A370" si="30">IF(A367="",1,A367+1)</f>
        <v>2</v>
      </c>
      <c r="B368" s="9">
        <v>93</v>
      </c>
      <c r="C368" t="str">
        <f ca="1">IF($C368="","",IF(ISERROR(VLOOKUP(B368,Athletes,2,FALSE)),"Unknown Athlete",PROPER(VLOOKUP(B368,Athletes,2,FALSE))))</f>
        <v>William Roberts</v>
      </c>
      <c r="D368" t="str">
        <f ca="1">IF($C368="","",IF(VLOOKUP(B368,Athletes,3,FALSE)="","",VLOOKUP(B368,Athletes,3,FALSE)))</f>
        <v>N&amp;P</v>
      </c>
      <c r="E368" t="str">
        <f ca="1">IF($C368="","",IF(ISERROR(VLOOKUP(B368,Athletes,6,FALSE)),"",VLOOKUP(B368,Athletes,6,FALSE)))</f>
        <v>U15B</v>
      </c>
      <c r="F368" s="11" t="s">
        <v>120</v>
      </c>
    </row>
    <row r="369" spans="1:6" x14ac:dyDescent="0.25">
      <c r="A369" s="9">
        <f t="shared" si="30"/>
        <v>3</v>
      </c>
      <c r="B369" s="9">
        <v>123</v>
      </c>
      <c r="C369" t="str">
        <f ca="1">IF($C369="","",IF(ISERROR(VLOOKUP(B369,Athletes,2,FALSE)),"Unknown Athlete",PROPER(VLOOKUP(B369,Athletes,2,FALSE))))</f>
        <v>Taylan Jones</v>
      </c>
      <c r="D369" t="str">
        <f ca="1">IF($C369="","",IF(VLOOKUP(B369,Athletes,3,FALSE)="","",VLOOKUP(B369,Athletes,3,FALSE)))</f>
        <v>COPAC</v>
      </c>
      <c r="E369" t="str">
        <f ca="1">IF($C369="","",IF(ISERROR(VLOOKUP(B369,Athletes,6,FALSE)),"",VLOOKUP(B369,Athletes,6,FALSE)))</f>
        <v>U15B</v>
      </c>
      <c r="F369" s="11" t="s">
        <v>121</v>
      </c>
    </row>
    <row r="370" spans="1:6" x14ac:dyDescent="0.25">
      <c r="A370" s="9">
        <f t="shared" si="30"/>
        <v>4</v>
      </c>
      <c r="B370" s="9">
        <v>89</v>
      </c>
      <c r="C370" t="str">
        <f ca="1">IF($C370="","",IF(ISERROR(VLOOKUP(B370,Athletes,2,FALSE)),"Unknown Athlete",PROPER(VLOOKUP(B370,Athletes,2,FALSE))))</f>
        <v>Seth Robert Terry-Buss</v>
      </c>
      <c r="D370" t="str">
        <f ca="1">IF($C370="","",IF(VLOOKUP(B370,Athletes,3,FALSE)="","",VLOOKUP(B370,Athletes,3,FALSE)))</f>
        <v>N&amp;P</v>
      </c>
      <c r="E370" t="str">
        <f ca="1">IF($C370="","",IF(ISERROR(VLOOKUP(B370,Athletes,6,FALSE)),"",VLOOKUP(B370,Athletes,6,FALSE)))</f>
        <v>U15B</v>
      </c>
      <c r="F370" s="11" t="s">
        <v>122</v>
      </c>
    </row>
    <row r="374" spans="1:6" ht="18" x14ac:dyDescent="0.25">
      <c r="A374" s="2" t="s">
        <v>0</v>
      </c>
      <c r="B374" s="2" t="s">
        <v>123</v>
      </c>
      <c r="D374" s="2"/>
      <c r="F374" s="3"/>
    </row>
    <row r="375" spans="1:6" ht="18" x14ac:dyDescent="0.25">
      <c r="A375" s="2"/>
      <c r="C375" s="2"/>
      <c r="D375" s="4"/>
      <c r="F375" s="1"/>
    </row>
    <row r="376" spans="1:6" ht="16.5" thickBot="1" x14ac:dyDescent="0.3">
      <c r="A376" s="5" t="s">
        <v>3</v>
      </c>
      <c r="B376" s="5" t="s">
        <v>4</v>
      </c>
      <c r="C376" s="5" t="s">
        <v>5</v>
      </c>
      <c r="D376" s="5" t="s">
        <v>6</v>
      </c>
      <c r="E376" s="5" t="s">
        <v>7</v>
      </c>
      <c r="F376" s="6" t="s">
        <v>8</v>
      </c>
    </row>
    <row r="377" spans="1:6" ht="15.75" x14ac:dyDescent="0.25">
      <c r="A377" s="7"/>
      <c r="B377" s="7"/>
      <c r="C377" s="7"/>
      <c r="D377" s="7"/>
      <c r="E377" s="7"/>
      <c r="F377" s="8"/>
    </row>
    <row r="378" spans="1:6" x14ac:dyDescent="0.25">
      <c r="A378" s="9">
        <f>IF(A377="",1,A377+1)</f>
        <v>1</v>
      </c>
      <c r="B378" s="9">
        <v>130</v>
      </c>
      <c r="C378" t="str">
        <f t="shared" ref="C378:C387" ca="1" si="31">IF($C378="","",IF(ISERROR(VLOOKUP(B378,Athletes,2,FALSE)),"Unknown Athlete",PROPER(VLOOKUP(B378,Athletes,2,FALSE))))</f>
        <v>Evie Welsh</v>
      </c>
      <c r="D378" t="str">
        <f t="shared" ref="D378:D387" ca="1" si="32">IF($C378="","",IF(VLOOKUP(B378,Athletes,3,FALSE)="","",VLOOKUP(B378,Athletes,3,FALSE)))</f>
        <v>TAC</v>
      </c>
      <c r="E378" t="str">
        <f t="shared" ref="E378:E387" ca="1" si="33">IF($C378="","",IF(ISERROR(VLOOKUP(B378,Athletes,6,FALSE)),"",VLOOKUP(B378,Athletes,6,FALSE)))</f>
        <v>U11G</v>
      </c>
      <c r="F378" s="11" t="s">
        <v>124</v>
      </c>
    </row>
    <row r="379" spans="1:6" x14ac:dyDescent="0.25">
      <c r="A379" s="9">
        <f t="shared" ref="A379:A387" si="34">IF(A378="",1,A378+1)</f>
        <v>2</v>
      </c>
      <c r="B379" s="9">
        <v>107</v>
      </c>
      <c r="C379" t="str">
        <f t="shared" ca="1" si="31"/>
        <v>Evie Rose Bolt</v>
      </c>
      <c r="D379" t="str">
        <f t="shared" ca="1" si="32"/>
        <v>COPAC</v>
      </c>
      <c r="E379" t="str">
        <f t="shared" ca="1" si="33"/>
        <v>U10G</v>
      </c>
      <c r="F379" s="11" t="s">
        <v>125</v>
      </c>
    </row>
    <row r="380" spans="1:6" x14ac:dyDescent="0.25">
      <c r="A380" s="9">
        <f t="shared" si="34"/>
        <v>3</v>
      </c>
      <c r="B380" s="9">
        <v>53</v>
      </c>
      <c r="C380" t="str">
        <f t="shared" ca="1" si="31"/>
        <v>Athena Cariad Lili Jefferies</v>
      </c>
      <c r="D380" t="str">
        <f t="shared" ca="1" si="32"/>
        <v>N&amp;P</v>
      </c>
      <c r="E380" t="str">
        <f t="shared" ca="1" si="33"/>
        <v>U11G</v>
      </c>
      <c r="F380" s="11" t="s">
        <v>126</v>
      </c>
    </row>
    <row r="381" spans="1:6" x14ac:dyDescent="0.25">
      <c r="A381" s="9">
        <f t="shared" si="34"/>
        <v>4</v>
      </c>
      <c r="B381" s="9">
        <v>124</v>
      </c>
      <c r="C381" t="str">
        <f t="shared" ca="1" si="31"/>
        <v>Theia Jones</v>
      </c>
      <c r="D381" t="str">
        <f t="shared" ca="1" si="32"/>
        <v>COPAC</v>
      </c>
      <c r="E381" t="str">
        <f t="shared" ca="1" si="33"/>
        <v>U10G</v>
      </c>
      <c r="F381" s="11" t="s">
        <v>127</v>
      </c>
    </row>
    <row r="382" spans="1:6" x14ac:dyDescent="0.25">
      <c r="A382" s="9">
        <f t="shared" si="34"/>
        <v>5</v>
      </c>
      <c r="B382" s="9">
        <v>75</v>
      </c>
      <c r="C382" t="str">
        <f t="shared" ca="1" si="31"/>
        <v>Lyvie Cooper</v>
      </c>
      <c r="D382" t="str">
        <f t="shared" ca="1" si="32"/>
        <v>N&amp;P</v>
      </c>
      <c r="E382" t="str">
        <f t="shared" ca="1" si="33"/>
        <v>U11G</v>
      </c>
      <c r="F382" s="11" t="s">
        <v>127</v>
      </c>
    </row>
    <row r="383" spans="1:6" x14ac:dyDescent="0.25">
      <c r="A383" s="9">
        <f t="shared" si="34"/>
        <v>6</v>
      </c>
      <c r="B383" s="9">
        <v>95</v>
      </c>
      <c r="C383" t="str">
        <f t="shared" ca="1" si="31"/>
        <v>Ailla Elizabeth Mccaig</v>
      </c>
      <c r="D383" t="str">
        <f t="shared" ca="1" si="32"/>
        <v>COPAC</v>
      </c>
      <c r="E383" t="str">
        <f t="shared" ca="1" si="33"/>
        <v>U11G</v>
      </c>
      <c r="F383" s="11" t="s">
        <v>128</v>
      </c>
    </row>
    <row r="384" spans="1:6" x14ac:dyDescent="0.25">
      <c r="A384" s="9">
        <f t="shared" si="34"/>
        <v>7</v>
      </c>
      <c r="B384" s="9">
        <v>109</v>
      </c>
      <c r="C384" t="str">
        <f t="shared" ca="1" si="31"/>
        <v>Harper Linney-Goodall</v>
      </c>
      <c r="D384" t="str">
        <f t="shared" ca="1" si="32"/>
        <v>COPAC</v>
      </c>
      <c r="E384" t="str">
        <f t="shared" ca="1" si="33"/>
        <v>U10G</v>
      </c>
      <c r="F384" s="11" t="s">
        <v>129</v>
      </c>
    </row>
    <row r="385" spans="1:6" x14ac:dyDescent="0.25">
      <c r="A385" s="9">
        <f t="shared" si="34"/>
        <v>8</v>
      </c>
      <c r="B385" s="9">
        <v>153</v>
      </c>
      <c r="C385" t="str">
        <f t="shared" ca="1" si="31"/>
        <v>Lily Moore</v>
      </c>
      <c r="D385" t="str">
        <f t="shared" ca="1" si="32"/>
        <v>Cornwall AA</v>
      </c>
      <c r="E385" t="str">
        <f t="shared" ca="1" si="33"/>
        <v>U9G</v>
      </c>
      <c r="F385" s="11" t="s">
        <v>130</v>
      </c>
    </row>
    <row r="386" spans="1:6" x14ac:dyDescent="0.25">
      <c r="A386" s="9">
        <f t="shared" si="34"/>
        <v>9</v>
      </c>
      <c r="B386" s="9">
        <v>121</v>
      </c>
      <c r="C386" t="str">
        <f t="shared" ca="1" si="31"/>
        <v>Shara Ingleby</v>
      </c>
      <c r="D386" t="str">
        <f t="shared" ca="1" si="32"/>
        <v>COPAC</v>
      </c>
      <c r="E386" t="str">
        <f t="shared" ca="1" si="33"/>
        <v>U10G</v>
      </c>
      <c r="F386" s="11" t="s">
        <v>131</v>
      </c>
    </row>
    <row r="387" spans="1:6" x14ac:dyDescent="0.25">
      <c r="A387" s="9">
        <f t="shared" si="34"/>
        <v>10</v>
      </c>
      <c r="B387" s="9">
        <v>91</v>
      </c>
      <c r="C387" t="str">
        <f t="shared" ca="1" si="31"/>
        <v>Tegan Lara Terry-Buss</v>
      </c>
      <c r="D387" t="str">
        <f t="shared" ca="1" si="32"/>
        <v>N&amp;P</v>
      </c>
      <c r="E387" t="str">
        <f t="shared" ca="1" si="33"/>
        <v>U9G</v>
      </c>
      <c r="F387" s="11" t="s">
        <v>132</v>
      </c>
    </row>
    <row r="391" spans="1:6" ht="18" x14ac:dyDescent="0.25">
      <c r="A391" s="2" t="s">
        <v>0</v>
      </c>
      <c r="B391" s="2" t="s">
        <v>133</v>
      </c>
      <c r="D391" s="2"/>
      <c r="F391" s="3"/>
    </row>
    <row r="392" spans="1:6" ht="18" x14ac:dyDescent="0.25">
      <c r="A392" s="2"/>
      <c r="C392" s="2"/>
      <c r="D392" s="4"/>
      <c r="F392" s="1"/>
    </row>
    <row r="393" spans="1:6" ht="16.5" thickBot="1" x14ac:dyDescent="0.3">
      <c r="A393" s="5" t="s">
        <v>3</v>
      </c>
      <c r="B393" s="5" t="s">
        <v>4</v>
      </c>
      <c r="C393" s="5" t="s">
        <v>5</v>
      </c>
      <c r="D393" s="5" t="s">
        <v>6</v>
      </c>
      <c r="E393" s="5" t="s">
        <v>7</v>
      </c>
      <c r="F393" s="6" t="s">
        <v>8</v>
      </c>
    </row>
    <row r="394" spans="1:6" ht="15.75" x14ac:dyDescent="0.25">
      <c r="A394" s="7"/>
      <c r="B394" s="7"/>
      <c r="C394" s="7"/>
      <c r="D394" s="7"/>
      <c r="E394" s="7"/>
      <c r="F394" s="8"/>
    </row>
    <row r="395" spans="1:6" x14ac:dyDescent="0.25">
      <c r="A395" s="9">
        <f>IF(A394="",1,A394+1)</f>
        <v>1</v>
      </c>
      <c r="B395" s="9">
        <v>2</v>
      </c>
      <c r="C395" t="str">
        <f t="shared" ref="C395:C402" ca="1" si="35">IF($C395="","",IF(ISERROR(VLOOKUP(B395,Athletes,2,FALSE)),"Unknown Athlete",PROPER(VLOOKUP(B395,Athletes,2,FALSE))))</f>
        <v>Archie Williams</v>
      </c>
      <c r="D395" t="str">
        <f t="shared" ref="D395:D402" ca="1" si="36">IF($C395="","",IF(VLOOKUP(B395,Athletes,3,FALSE)="","",VLOOKUP(B395,Athletes,3,FALSE)))</f>
        <v>CAC</v>
      </c>
      <c r="E395" t="str">
        <f t="shared" ref="E395:E402" ca="1" si="37">IF($C395="","",IF(ISERROR(VLOOKUP(B395,Athletes,6,FALSE)),"",VLOOKUP(B395,Athletes,6,FALSE)))</f>
        <v>U11B</v>
      </c>
      <c r="F395" s="11" t="s">
        <v>134</v>
      </c>
    </row>
    <row r="396" spans="1:6" x14ac:dyDescent="0.25">
      <c r="A396" s="9">
        <f t="shared" ref="A396:A402" si="38">IF(A395="",1,A395+1)</f>
        <v>2</v>
      </c>
      <c r="B396" s="9">
        <v>158</v>
      </c>
      <c r="C396" t="str">
        <f t="shared" ca="1" si="35"/>
        <v>Kit Hipwell</v>
      </c>
      <c r="D396" t="str">
        <f t="shared" ca="1" si="36"/>
        <v>Cornwall AA</v>
      </c>
      <c r="E396" t="str">
        <f t="shared" ca="1" si="37"/>
        <v>U11B</v>
      </c>
      <c r="F396" s="11" t="s">
        <v>134</v>
      </c>
    </row>
    <row r="397" spans="1:6" x14ac:dyDescent="0.25">
      <c r="A397" s="9">
        <f t="shared" si="38"/>
        <v>3</v>
      </c>
      <c r="B397" s="9">
        <v>112</v>
      </c>
      <c r="C397" t="str">
        <f t="shared" ca="1" si="35"/>
        <v>Jacob Sweeney</v>
      </c>
      <c r="D397" t="str">
        <f t="shared" ca="1" si="36"/>
        <v>COPAC</v>
      </c>
      <c r="E397" t="str">
        <f t="shared" ca="1" si="37"/>
        <v>U10B</v>
      </c>
      <c r="F397" s="11" t="s">
        <v>135</v>
      </c>
    </row>
    <row r="398" spans="1:6" x14ac:dyDescent="0.25">
      <c r="A398" s="9">
        <f t="shared" si="38"/>
        <v>4</v>
      </c>
      <c r="B398" s="9">
        <v>81</v>
      </c>
      <c r="C398" t="str">
        <f t="shared" ca="1" si="35"/>
        <v>Oscar Riches</v>
      </c>
      <c r="D398" t="str">
        <f t="shared" ca="1" si="36"/>
        <v>N&amp;P</v>
      </c>
      <c r="E398" t="str">
        <f t="shared" ca="1" si="37"/>
        <v>U9B</v>
      </c>
      <c r="F398" s="11" t="s">
        <v>136</v>
      </c>
    </row>
    <row r="399" spans="1:6" x14ac:dyDescent="0.25">
      <c r="A399" s="9">
        <f t="shared" si="38"/>
        <v>5</v>
      </c>
      <c r="B399" s="9">
        <v>97</v>
      </c>
      <c r="C399" t="str">
        <f t="shared" ca="1" si="35"/>
        <v>Alfie Forster</v>
      </c>
      <c r="D399" t="str">
        <f t="shared" ca="1" si="36"/>
        <v>COPAC</v>
      </c>
      <c r="E399" t="str">
        <f t="shared" ca="1" si="37"/>
        <v>U11B</v>
      </c>
      <c r="F399" s="11" t="s">
        <v>137</v>
      </c>
    </row>
    <row r="400" spans="1:6" x14ac:dyDescent="0.25">
      <c r="A400" s="9">
        <f t="shared" si="38"/>
        <v>6</v>
      </c>
      <c r="B400" s="9">
        <v>46</v>
      </c>
      <c r="C400" t="str">
        <f t="shared" ca="1" si="35"/>
        <v>Ben Harrold</v>
      </c>
      <c r="D400" t="str">
        <f t="shared" ca="1" si="36"/>
        <v>Cornwall AA</v>
      </c>
      <c r="E400" t="str">
        <f t="shared" ca="1" si="37"/>
        <v>U9B</v>
      </c>
      <c r="F400" s="11" t="s">
        <v>138</v>
      </c>
    </row>
    <row r="401" spans="1:6" x14ac:dyDescent="0.25">
      <c r="A401" s="9">
        <f t="shared" si="38"/>
        <v>7</v>
      </c>
      <c r="B401" s="9">
        <v>47</v>
      </c>
      <c r="C401" t="str">
        <f t="shared" ca="1" si="35"/>
        <v>Herbie Red Rodgers</v>
      </c>
      <c r="D401" t="str">
        <f t="shared" ca="1" si="36"/>
        <v>Cornwall AA</v>
      </c>
      <c r="E401" t="str">
        <f t="shared" ca="1" si="37"/>
        <v>U9B</v>
      </c>
      <c r="F401" s="11" t="s">
        <v>73</v>
      </c>
    </row>
    <row r="402" spans="1:6" x14ac:dyDescent="0.25">
      <c r="A402" s="9">
        <f t="shared" si="38"/>
        <v>8</v>
      </c>
      <c r="B402" s="9">
        <v>160</v>
      </c>
      <c r="C402" t="str">
        <f t="shared" ca="1" si="35"/>
        <v>Dempsey Ingleby</v>
      </c>
      <c r="D402" t="str">
        <f t="shared" ca="1" si="36"/>
        <v>COPAC</v>
      </c>
      <c r="E402" t="str">
        <f t="shared" ca="1" si="37"/>
        <v>U9B</v>
      </c>
      <c r="F402" s="11" t="s">
        <v>139</v>
      </c>
    </row>
    <row r="406" spans="1:6" ht="18" x14ac:dyDescent="0.25">
      <c r="A406" s="2" t="s">
        <v>0</v>
      </c>
      <c r="B406" s="2" t="s">
        <v>140</v>
      </c>
      <c r="D406" s="2"/>
      <c r="F406" s="3"/>
    </row>
    <row r="407" spans="1:6" ht="18" x14ac:dyDescent="0.25">
      <c r="A407" s="2"/>
      <c r="C407" s="2"/>
      <c r="D407" s="4"/>
      <c r="F407" s="1"/>
    </row>
    <row r="408" spans="1:6" ht="16.5" thickBot="1" x14ac:dyDescent="0.3">
      <c r="A408" s="5" t="s">
        <v>3</v>
      </c>
      <c r="B408" s="5" t="s">
        <v>4</v>
      </c>
      <c r="C408" s="5" t="s">
        <v>5</v>
      </c>
      <c r="D408" s="5" t="s">
        <v>6</v>
      </c>
      <c r="E408" s="5" t="s">
        <v>7</v>
      </c>
      <c r="F408" s="6" t="s">
        <v>8</v>
      </c>
    </row>
    <row r="409" spans="1:6" ht="15.75" x14ac:dyDescent="0.25">
      <c r="A409" s="7"/>
      <c r="B409" s="7"/>
      <c r="C409" s="7"/>
      <c r="D409" s="7"/>
      <c r="E409" s="7"/>
      <c r="F409" s="8"/>
    </row>
    <row r="410" spans="1:6" x14ac:dyDescent="0.25">
      <c r="A410" s="9">
        <f>IF(A409="",1,A409+1)</f>
        <v>1</v>
      </c>
      <c r="B410" s="9">
        <v>115</v>
      </c>
      <c r="C410" t="str">
        <f t="shared" ref="C410:C415" ca="1" si="39">IF($C410="","",IF(ISERROR(VLOOKUP(B410,Athletes,2,FALSE)),"Unknown Athlete",PROPER(VLOOKUP(B410,Athletes,2,FALSE))))</f>
        <v>Lamara-Maria Hammoudeh</v>
      </c>
      <c r="D410" t="str">
        <f t="shared" ref="D410:D415" ca="1" si="40">IF($C410="","",IF(VLOOKUP(B410,Athletes,3,FALSE)="","",VLOOKUP(B410,Athletes,3,FALSE)))</f>
        <v>COPAC</v>
      </c>
      <c r="E410" t="str">
        <f t="shared" ref="E410:E415" ca="1" si="41">IF($C410="","",IF(ISERROR(VLOOKUP(B410,Athletes,6,FALSE)),"",VLOOKUP(B410,Athletes,6,FALSE)))</f>
        <v>U13G</v>
      </c>
      <c r="F410" s="11" t="s">
        <v>61</v>
      </c>
    </row>
    <row r="411" spans="1:6" x14ac:dyDescent="0.25">
      <c r="A411" s="9">
        <f t="shared" ref="A411:A415" si="42">IF(A410="",1,A410+1)</f>
        <v>2</v>
      </c>
      <c r="B411" s="9">
        <v>137</v>
      </c>
      <c r="C411" t="str">
        <f t="shared" ca="1" si="39"/>
        <v>Alexa Chanel Ohly</v>
      </c>
      <c r="D411" t="str">
        <f t="shared" ca="1" si="40"/>
        <v xml:space="preserve">Penryn College </v>
      </c>
      <c r="E411" t="str">
        <f t="shared" ca="1" si="41"/>
        <v>U13G</v>
      </c>
      <c r="F411" s="11" t="s">
        <v>141</v>
      </c>
    </row>
    <row r="412" spans="1:6" x14ac:dyDescent="0.25">
      <c r="A412" s="9">
        <f t="shared" si="42"/>
        <v>3</v>
      </c>
      <c r="B412" s="9">
        <v>83</v>
      </c>
      <c r="C412" t="str">
        <f t="shared" ca="1" si="39"/>
        <v>Paige Ratcliffe</v>
      </c>
      <c r="D412" t="str">
        <f t="shared" ca="1" si="40"/>
        <v>N&amp;P</v>
      </c>
      <c r="E412" t="str">
        <f t="shared" ca="1" si="41"/>
        <v>U13G</v>
      </c>
      <c r="F412" s="11" t="s">
        <v>142</v>
      </c>
    </row>
    <row r="413" spans="1:6" x14ac:dyDescent="0.25">
      <c r="A413" s="9">
        <f t="shared" si="42"/>
        <v>4</v>
      </c>
      <c r="B413" s="9">
        <v>145</v>
      </c>
      <c r="C413" t="str">
        <f t="shared" ca="1" si="39"/>
        <v>Piper Lilly Warner</v>
      </c>
      <c r="D413" t="str">
        <f t="shared" ca="1" si="40"/>
        <v xml:space="preserve">Penryn College </v>
      </c>
      <c r="E413" t="str">
        <f t="shared" ca="1" si="41"/>
        <v>U13G</v>
      </c>
      <c r="F413" s="11" t="s">
        <v>143</v>
      </c>
    </row>
    <row r="414" spans="1:6" x14ac:dyDescent="0.25">
      <c r="A414" s="9">
        <f t="shared" si="42"/>
        <v>5</v>
      </c>
      <c r="B414" s="9">
        <v>139</v>
      </c>
      <c r="C414" t="str">
        <f t="shared" ca="1" si="39"/>
        <v>Elizabeth Hipwell</v>
      </c>
      <c r="D414" t="str">
        <f t="shared" ca="1" si="40"/>
        <v xml:space="preserve">Penryn College </v>
      </c>
      <c r="E414" t="str">
        <f t="shared" ca="1" si="41"/>
        <v>U13G</v>
      </c>
      <c r="F414" s="11" t="s">
        <v>41</v>
      </c>
    </row>
    <row r="415" spans="1:6" x14ac:dyDescent="0.25">
      <c r="A415" s="9">
        <f t="shared" si="42"/>
        <v>6</v>
      </c>
      <c r="B415" s="9">
        <v>141</v>
      </c>
      <c r="C415" t="str">
        <f t="shared" ca="1" si="39"/>
        <v>Georgie Manaia Laing</v>
      </c>
      <c r="D415" t="str">
        <f t="shared" ca="1" si="40"/>
        <v xml:space="preserve">Penryn College </v>
      </c>
      <c r="E415" t="str">
        <f t="shared" ca="1" si="41"/>
        <v>U13G</v>
      </c>
      <c r="F415" s="11" t="s">
        <v>144</v>
      </c>
    </row>
    <row r="419" spans="1:6" ht="18" x14ac:dyDescent="0.25">
      <c r="A419" s="2" t="s">
        <v>0</v>
      </c>
      <c r="B419" s="2" t="s">
        <v>145</v>
      </c>
      <c r="D419" s="2"/>
      <c r="F419" s="3"/>
    </row>
    <row r="420" spans="1:6" ht="18" x14ac:dyDescent="0.25">
      <c r="A420" s="2"/>
      <c r="C420" s="2"/>
      <c r="D420" s="4"/>
      <c r="F420" s="1"/>
    </row>
    <row r="421" spans="1:6" ht="16.5" thickBot="1" x14ac:dyDescent="0.3">
      <c r="A421" s="5" t="s">
        <v>3</v>
      </c>
      <c r="B421" s="5" t="s">
        <v>4</v>
      </c>
      <c r="C421" s="5" t="s">
        <v>5</v>
      </c>
      <c r="D421" s="5" t="s">
        <v>6</v>
      </c>
      <c r="E421" s="5" t="s">
        <v>7</v>
      </c>
      <c r="F421" s="6" t="s">
        <v>8</v>
      </c>
    </row>
    <row r="422" spans="1:6" ht="15.75" x14ac:dyDescent="0.25">
      <c r="A422" s="7"/>
      <c r="B422" s="7"/>
      <c r="C422" s="7"/>
      <c r="D422" s="7"/>
      <c r="E422" s="7"/>
      <c r="F422" s="8"/>
    </row>
    <row r="423" spans="1:6" x14ac:dyDescent="0.25">
      <c r="A423" s="9">
        <f>IF(A422="",1,A422+1)</f>
        <v>1</v>
      </c>
      <c r="B423" s="9">
        <v>84</v>
      </c>
      <c r="C423" t="str">
        <f ca="1">IF($C423="","",IF(ISERROR(VLOOKUP(B423,Athletes,2,FALSE)),"Unknown Athlete",PROPER(VLOOKUP(B423,Athletes,2,FALSE))))</f>
        <v>Poppy Grace Mulready</v>
      </c>
      <c r="D423" t="str">
        <f ca="1">IF($C423="","",IF(VLOOKUP(B423,Athletes,3,FALSE)="","",VLOOKUP(B423,Athletes,3,FALSE)))</f>
        <v>N&amp;P</v>
      </c>
      <c r="E423" t="str">
        <f ca="1">IF($C423="","",IF(ISERROR(VLOOKUP(B423,Athletes,6,FALSE)),"",VLOOKUP(B423,Athletes,6,FALSE)))</f>
        <v>U15G</v>
      </c>
      <c r="F423" s="11" t="s">
        <v>61</v>
      </c>
    </row>
    <row r="424" spans="1:6" x14ac:dyDescent="0.25">
      <c r="A424" s="9">
        <f t="shared" ref="A424:A427" si="43">IF(A423="",1,A423+1)</f>
        <v>2</v>
      </c>
      <c r="B424" s="9">
        <v>94</v>
      </c>
      <c r="C424" t="str">
        <f ca="1">IF($C424="","",IF(ISERROR(VLOOKUP(B424,Athletes,2,FALSE)),"Unknown Athlete",PROPER(VLOOKUP(B424,Athletes,2,FALSE))))</f>
        <v>Zienna Renee Eva Pattenden-Daly</v>
      </c>
      <c r="D424" t="str">
        <f ca="1">IF($C424="","",IF(VLOOKUP(B424,Athletes,3,FALSE)="","",VLOOKUP(B424,Athletes,3,FALSE)))</f>
        <v>N&amp;P</v>
      </c>
      <c r="E424" t="str">
        <f ca="1">IF($C424="","",IF(ISERROR(VLOOKUP(B424,Athletes,6,FALSE)),"",VLOOKUP(B424,Athletes,6,FALSE)))</f>
        <v>U15G</v>
      </c>
      <c r="F424" s="11" t="s">
        <v>61</v>
      </c>
    </row>
    <row r="425" spans="1:6" x14ac:dyDescent="0.25">
      <c r="A425" s="9">
        <f t="shared" si="43"/>
        <v>3</v>
      </c>
      <c r="B425" s="9">
        <v>68</v>
      </c>
      <c r="C425" t="str">
        <f ca="1">IF($C425="","",IF(ISERROR(VLOOKUP(B425,Athletes,2,FALSE)),"Unknown Athlete",PROPER(VLOOKUP(B425,Athletes,2,FALSE))))</f>
        <v>Isla Loveday Pate</v>
      </c>
      <c r="D425" t="str">
        <f ca="1">IF($C425="","",IF(VLOOKUP(B425,Athletes,3,FALSE)="","",VLOOKUP(B425,Athletes,3,FALSE)))</f>
        <v>N&amp;P</v>
      </c>
      <c r="E425" t="str">
        <f ca="1">IF($C425="","",IF(ISERROR(VLOOKUP(B425,Athletes,6,FALSE)),"",VLOOKUP(B425,Athletes,6,FALSE)))</f>
        <v>U15G</v>
      </c>
      <c r="F425" s="11" t="s">
        <v>26</v>
      </c>
    </row>
    <row r="426" spans="1:6" x14ac:dyDescent="0.25">
      <c r="A426" s="9">
        <f t="shared" si="43"/>
        <v>4</v>
      </c>
      <c r="B426" s="9">
        <v>150</v>
      </c>
      <c r="C426" t="str">
        <f ca="1">IF($C426="","",IF(ISERROR(VLOOKUP(B426,Athletes,2,FALSE)),"Unknown Athlete",PROPER(VLOOKUP(B426,Athletes,2,FALSE))))</f>
        <v>Kaitlin Stevenson</v>
      </c>
      <c r="D426" t="str">
        <f ca="1">IF($C426="","",IF(VLOOKUP(B426,Athletes,3,FALSE)="","",VLOOKUP(B426,Athletes,3,FALSE)))</f>
        <v>Brannel</v>
      </c>
      <c r="E426" t="str">
        <f ca="1">IF($C426="","",IF(ISERROR(VLOOKUP(B426,Athletes,6,FALSE)),"",VLOOKUP(B426,Athletes,6,FALSE)))</f>
        <v>U15G</v>
      </c>
      <c r="F426" s="11" t="s">
        <v>141</v>
      </c>
    </row>
    <row r="427" spans="1:6" x14ac:dyDescent="0.25">
      <c r="A427" s="9">
        <f t="shared" si="43"/>
        <v>5</v>
      </c>
      <c r="B427" s="9">
        <v>11</v>
      </c>
      <c r="C427" t="str">
        <f ca="1">IF($C427="","",IF(ISERROR(VLOOKUP(B427,Athletes,2,FALSE)),"Unknown Athlete",PROPER(VLOOKUP(B427,Athletes,2,FALSE))))</f>
        <v>Emma Harrold</v>
      </c>
      <c r="D427" t="str">
        <f ca="1">IF($C427="","",IF(VLOOKUP(B427,Athletes,3,FALSE)="","",VLOOKUP(B427,Athletes,3,FALSE)))</f>
        <v>CAC</v>
      </c>
      <c r="E427" t="str">
        <f ca="1">IF($C427="","",IF(ISERROR(VLOOKUP(B427,Athletes,6,FALSE)),"",VLOOKUP(B427,Athletes,6,FALSE)))</f>
        <v>U15G</v>
      </c>
      <c r="F427" s="11" t="s">
        <v>12</v>
      </c>
    </row>
    <row r="431" spans="1:6" ht="18" x14ac:dyDescent="0.25">
      <c r="A431" s="2" t="s">
        <v>0</v>
      </c>
      <c r="B431" s="2" t="s">
        <v>146</v>
      </c>
      <c r="D431" s="2"/>
      <c r="F431" s="3"/>
    </row>
    <row r="432" spans="1:6" ht="18" x14ac:dyDescent="0.25">
      <c r="A432" s="2"/>
      <c r="C432" s="2"/>
      <c r="D432" s="4"/>
      <c r="F432" s="1"/>
    </row>
    <row r="433" spans="1:6" ht="16.5" thickBot="1" x14ac:dyDescent="0.3">
      <c r="A433" s="5" t="s">
        <v>3</v>
      </c>
      <c r="B433" s="5" t="s">
        <v>4</v>
      </c>
      <c r="C433" s="5" t="s">
        <v>5</v>
      </c>
      <c r="D433" s="5" t="s">
        <v>6</v>
      </c>
      <c r="E433" s="5" t="s">
        <v>7</v>
      </c>
      <c r="F433" s="6" t="s">
        <v>8</v>
      </c>
    </row>
    <row r="434" spans="1:6" ht="15.75" x14ac:dyDescent="0.25">
      <c r="A434" s="7"/>
      <c r="B434" s="7"/>
      <c r="C434" s="7"/>
      <c r="D434" s="7"/>
      <c r="E434" s="7"/>
      <c r="F434" s="8"/>
    </row>
    <row r="435" spans="1:6" x14ac:dyDescent="0.25">
      <c r="A435" s="9">
        <f>IF(A434="",1,A434+1)</f>
        <v>1</v>
      </c>
      <c r="B435" s="9">
        <v>59</v>
      </c>
      <c r="C435" t="str">
        <f t="shared" ref="C435:C440" ca="1" si="44">IF($C435="","",IF(ISERROR(VLOOKUP(B435,Athletes,2,FALSE)),"Unknown Athlete",PROPER(VLOOKUP(B435,Athletes,2,FALSE))))</f>
        <v>Edward Robert James Northey</v>
      </c>
      <c r="D435" t="str">
        <f t="shared" ref="D435:D440" ca="1" si="45">IF($C435="","",IF(VLOOKUP(B435,Athletes,3,FALSE)="","",VLOOKUP(B435,Athletes,3,FALSE)))</f>
        <v>N&amp;P</v>
      </c>
      <c r="E435" t="str">
        <f t="shared" ref="E435:E440" ca="1" si="46">IF($C435="","",IF(ISERROR(VLOOKUP(B435,Athletes,6,FALSE)),"",VLOOKUP(B435,Athletes,6,FALSE)))</f>
        <v>U15B</v>
      </c>
      <c r="F435" s="11" t="s">
        <v>32</v>
      </c>
    </row>
    <row r="436" spans="1:6" x14ac:dyDescent="0.25">
      <c r="A436" s="9">
        <f t="shared" ref="A436:A440" si="47">IF(A435="",1,A435+1)</f>
        <v>2</v>
      </c>
      <c r="B436" s="9">
        <v>56</v>
      </c>
      <c r="C436" t="str">
        <f t="shared" ca="1" si="44"/>
        <v>Billy James Eaton</v>
      </c>
      <c r="D436" t="str">
        <f t="shared" ca="1" si="45"/>
        <v>N&amp;P</v>
      </c>
      <c r="E436" t="str">
        <f t="shared" ca="1" si="46"/>
        <v>U15B</v>
      </c>
      <c r="F436" s="11" t="s">
        <v>36</v>
      </c>
    </row>
    <row r="437" spans="1:6" x14ac:dyDescent="0.25">
      <c r="A437" s="9">
        <f t="shared" si="47"/>
        <v>3</v>
      </c>
      <c r="B437" s="9">
        <v>93</v>
      </c>
      <c r="C437" t="str">
        <f t="shared" ca="1" si="44"/>
        <v>William Roberts</v>
      </c>
      <c r="D437" t="str">
        <f t="shared" ca="1" si="45"/>
        <v>N&amp;P</v>
      </c>
      <c r="E437" t="str">
        <f t="shared" ca="1" si="46"/>
        <v>U15B</v>
      </c>
      <c r="F437" s="11" t="s">
        <v>70</v>
      </c>
    </row>
    <row r="438" spans="1:6" x14ac:dyDescent="0.25">
      <c r="A438" s="9">
        <f t="shared" si="47"/>
        <v>4</v>
      </c>
      <c r="B438" s="9">
        <v>120</v>
      </c>
      <c r="C438" t="str">
        <f t="shared" ca="1" si="44"/>
        <v>Omar Hammoudeh</v>
      </c>
      <c r="D438" t="str">
        <f t="shared" ca="1" si="45"/>
        <v>COPAC</v>
      </c>
      <c r="E438" t="str">
        <f t="shared" ca="1" si="46"/>
        <v>U15B</v>
      </c>
      <c r="F438" s="11" t="s">
        <v>24</v>
      </c>
    </row>
    <row r="439" spans="1:6" x14ac:dyDescent="0.25">
      <c r="A439" s="9">
        <f t="shared" si="47"/>
        <v>5</v>
      </c>
      <c r="B439" s="9">
        <v>72</v>
      </c>
      <c r="C439" t="str">
        <f t="shared" ca="1" si="44"/>
        <v>Lorcan Blown</v>
      </c>
      <c r="D439" t="str">
        <f t="shared" ca="1" si="45"/>
        <v>N&amp;P</v>
      </c>
      <c r="E439" t="str">
        <f t="shared" ca="1" si="46"/>
        <v>U15B</v>
      </c>
      <c r="F439" s="11" t="s">
        <v>14</v>
      </c>
    </row>
    <row r="440" spans="1:6" x14ac:dyDescent="0.25">
      <c r="A440" s="9">
        <f t="shared" si="47"/>
        <v>6</v>
      </c>
      <c r="B440" s="9">
        <v>74</v>
      </c>
      <c r="C440" t="str">
        <f t="shared" ca="1" si="44"/>
        <v>Lukah Joseph Williams</v>
      </c>
      <c r="D440" t="str">
        <f t="shared" ca="1" si="45"/>
        <v>N&amp;P</v>
      </c>
      <c r="E440" t="str">
        <f t="shared" ca="1" si="46"/>
        <v>U15B</v>
      </c>
      <c r="F440" s="11" t="s">
        <v>28</v>
      </c>
    </row>
    <row r="444" spans="1:6" ht="18" x14ac:dyDescent="0.25">
      <c r="A444" s="2" t="s">
        <v>0</v>
      </c>
      <c r="B444" s="2" t="s">
        <v>147</v>
      </c>
      <c r="D444" s="2"/>
      <c r="F444" s="3"/>
    </row>
    <row r="445" spans="1:6" ht="18" x14ac:dyDescent="0.25">
      <c r="A445" s="2"/>
      <c r="C445" s="2"/>
      <c r="D445" s="4"/>
      <c r="F445" s="1"/>
    </row>
    <row r="446" spans="1:6" ht="16.5" thickBot="1" x14ac:dyDescent="0.3">
      <c r="A446" s="5" t="s">
        <v>3</v>
      </c>
      <c r="B446" s="5" t="s">
        <v>4</v>
      </c>
      <c r="C446" s="5" t="s">
        <v>5</v>
      </c>
      <c r="D446" s="5" t="s">
        <v>6</v>
      </c>
      <c r="E446" s="5" t="s">
        <v>7</v>
      </c>
      <c r="F446" s="6" t="s">
        <v>8</v>
      </c>
    </row>
    <row r="447" spans="1:6" ht="15.75" x14ac:dyDescent="0.25">
      <c r="A447" s="7"/>
      <c r="B447" s="7"/>
      <c r="C447" s="7"/>
      <c r="D447" s="7"/>
      <c r="E447" s="7"/>
      <c r="F447" s="8"/>
    </row>
    <row r="448" spans="1:6" x14ac:dyDescent="0.25">
      <c r="A448" s="9">
        <f>IF(A447="",1,A447+1)</f>
        <v>1</v>
      </c>
      <c r="B448" s="9">
        <v>96</v>
      </c>
      <c r="C448" t="str">
        <f t="shared" ref="C448:C454" ca="1" si="48">IF($C448="","",IF(ISERROR(VLOOKUP(B448,Athletes,2,FALSE)),"Unknown Athlete",PROPER(VLOOKUP(B448,Athletes,2,FALSE))))</f>
        <v>Alexandria Jones</v>
      </c>
      <c r="D448" t="str">
        <f t="shared" ref="D448:D454" ca="1" si="49">IF($C448="","",IF(VLOOKUP(B448,Athletes,3,FALSE)="","",VLOOKUP(B448,Athletes,3,FALSE)))</f>
        <v>COPAC</v>
      </c>
      <c r="E448" t="str">
        <f t="shared" ref="E448:E454" ca="1" si="50">IF($C448="","",IF(ISERROR(VLOOKUP(B448,Athletes,6,FALSE)),"",VLOOKUP(B448,Athletes,6,FALSE)))</f>
        <v>U11G</v>
      </c>
      <c r="F448" s="11" t="s">
        <v>148</v>
      </c>
    </row>
    <row r="449" spans="1:6" x14ac:dyDescent="0.25">
      <c r="A449" s="9">
        <f t="shared" ref="A449:A454" si="51">IF(A448="",1,A448+1)</f>
        <v>2</v>
      </c>
      <c r="B449" s="9">
        <v>130</v>
      </c>
      <c r="C449" t="str">
        <f t="shared" ca="1" si="48"/>
        <v>Evie Welsh</v>
      </c>
      <c r="D449" t="str">
        <f t="shared" ca="1" si="49"/>
        <v>TAC</v>
      </c>
      <c r="E449" t="str">
        <f t="shared" ca="1" si="50"/>
        <v>U11G</v>
      </c>
      <c r="F449" s="11" t="s">
        <v>35</v>
      </c>
    </row>
    <row r="450" spans="1:6" x14ac:dyDescent="0.25">
      <c r="A450" s="9">
        <f t="shared" si="51"/>
        <v>3</v>
      </c>
      <c r="B450" s="9">
        <v>110</v>
      </c>
      <c r="C450" t="str">
        <f t="shared" ca="1" si="48"/>
        <v>Harriet Grace Woodman-Hardy</v>
      </c>
      <c r="D450" t="str">
        <f t="shared" ca="1" si="49"/>
        <v>COPAC</v>
      </c>
      <c r="E450" t="str">
        <f t="shared" ca="1" si="50"/>
        <v>U11G</v>
      </c>
      <c r="F450" s="11" t="s">
        <v>32</v>
      </c>
    </row>
    <row r="451" spans="1:6" x14ac:dyDescent="0.25">
      <c r="A451" s="9">
        <f t="shared" si="51"/>
        <v>4</v>
      </c>
      <c r="B451" s="9">
        <v>105</v>
      </c>
      <c r="C451" t="str">
        <f t="shared" ca="1" si="48"/>
        <v>Eloise Morley</v>
      </c>
      <c r="D451" t="str">
        <f t="shared" ca="1" si="49"/>
        <v>COPAC</v>
      </c>
      <c r="E451" t="str">
        <f t="shared" ca="1" si="50"/>
        <v>U11G</v>
      </c>
      <c r="F451" s="11" t="s">
        <v>23</v>
      </c>
    </row>
    <row r="452" spans="1:6" x14ac:dyDescent="0.25">
      <c r="A452" s="9">
        <f t="shared" si="51"/>
        <v>5</v>
      </c>
      <c r="B452" s="9">
        <v>119</v>
      </c>
      <c r="C452" t="str">
        <f t="shared" ca="1" si="48"/>
        <v>Olivia Webber</v>
      </c>
      <c r="D452" t="str">
        <f t="shared" ca="1" si="49"/>
        <v>COPAC</v>
      </c>
      <c r="E452" t="str">
        <f t="shared" ca="1" si="50"/>
        <v>U10G</v>
      </c>
      <c r="F452" s="11" t="s">
        <v>14</v>
      </c>
    </row>
    <row r="453" spans="1:6" x14ac:dyDescent="0.25">
      <c r="A453" s="9">
        <f t="shared" si="51"/>
        <v>6</v>
      </c>
      <c r="B453" s="9">
        <v>109</v>
      </c>
      <c r="C453" t="str">
        <f t="shared" ca="1" si="48"/>
        <v>Harper Linney-Goodall</v>
      </c>
      <c r="D453" t="str">
        <f t="shared" ca="1" si="49"/>
        <v>COPAC</v>
      </c>
      <c r="E453" t="str">
        <f t="shared" ca="1" si="50"/>
        <v>U10G</v>
      </c>
      <c r="F453" s="11" t="s">
        <v>20</v>
      </c>
    </row>
    <row r="454" spans="1:6" x14ac:dyDescent="0.25">
      <c r="A454" s="9">
        <f t="shared" si="51"/>
        <v>7</v>
      </c>
      <c r="B454" s="9">
        <v>156</v>
      </c>
      <c r="C454" t="str">
        <f t="shared" ca="1" si="48"/>
        <v>Emilia Kennedy</v>
      </c>
      <c r="D454" t="str">
        <f t="shared" ca="1" si="49"/>
        <v>COPAC</v>
      </c>
      <c r="E454" t="str">
        <f t="shared" ca="1" si="50"/>
        <v>U10G</v>
      </c>
      <c r="F454" s="11" t="s">
        <v>63</v>
      </c>
    </row>
    <row r="458" spans="1:6" ht="18" x14ac:dyDescent="0.25">
      <c r="A458" s="2" t="s">
        <v>0</v>
      </c>
      <c r="B458" s="2" t="s">
        <v>149</v>
      </c>
      <c r="D458" s="2"/>
      <c r="F458" s="3"/>
    </row>
    <row r="459" spans="1:6" ht="18" x14ac:dyDescent="0.25">
      <c r="A459" s="2"/>
      <c r="C459" s="2"/>
      <c r="D459" s="4"/>
      <c r="F459" s="1"/>
    </row>
    <row r="460" spans="1:6" ht="16.5" thickBot="1" x14ac:dyDescent="0.3">
      <c r="A460" s="5" t="s">
        <v>3</v>
      </c>
      <c r="B460" s="5" t="s">
        <v>4</v>
      </c>
      <c r="C460" s="5" t="s">
        <v>5</v>
      </c>
      <c r="D460" s="5" t="s">
        <v>6</v>
      </c>
      <c r="E460" s="5" t="s">
        <v>7</v>
      </c>
      <c r="F460" s="6" t="s">
        <v>8</v>
      </c>
    </row>
    <row r="461" spans="1:6" ht="15.75" x14ac:dyDescent="0.25">
      <c r="A461" s="7"/>
      <c r="B461" s="7"/>
      <c r="C461" s="7"/>
      <c r="D461" s="7"/>
      <c r="E461" s="7"/>
      <c r="F461" s="8"/>
    </row>
    <row r="462" spans="1:6" x14ac:dyDescent="0.25">
      <c r="A462" s="9">
        <f>IF(A461="",1,A461+1)</f>
        <v>1</v>
      </c>
      <c r="B462" s="9">
        <v>82</v>
      </c>
      <c r="C462" t="str">
        <f t="shared" ref="C462:C467" ca="1" si="52">IF($C462="","",IF(ISERROR(VLOOKUP(B462,Athletes,2,FALSE)),"Unknown Athlete",PROPER(VLOOKUP(B462,Athletes,2,FALSE))))</f>
        <v>Otis Street-Brown</v>
      </c>
      <c r="D462" t="str">
        <f t="shared" ref="D462:D467" ca="1" si="53">IF($C462="","",IF(VLOOKUP(B462,Athletes,3,FALSE)="","",VLOOKUP(B462,Athletes,3,FALSE)))</f>
        <v>N&amp;P</v>
      </c>
      <c r="E462" t="str">
        <f t="shared" ref="E462:E467" ca="1" si="54">IF($C462="","",IF(ISERROR(VLOOKUP(B462,Athletes,6,FALSE)),"",VLOOKUP(B462,Athletes,6,FALSE)))</f>
        <v>U10B</v>
      </c>
      <c r="F462" s="11" t="s">
        <v>22</v>
      </c>
    </row>
    <row r="463" spans="1:6" x14ac:dyDescent="0.25">
      <c r="A463" s="9">
        <f t="shared" ref="A463:A467" si="55">IF(A462="",1,A462+1)</f>
        <v>2</v>
      </c>
      <c r="B463" s="9">
        <v>48</v>
      </c>
      <c r="C463" t="str">
        <f t="shared" ca="1" si="52"/>
        <v>Tristan Collings</v>
      </c>
      <c r="D463" t="str">
        <f t="shared" ca="1" si="53"/>
        <v>Cornwall AA</v>
      </c>
      <c r="E463" t="str">
        <f t="shared" ca="1" si="54"/>
        <v>U11B</v>
      </c>
      <c r="F463" s="11" t="s">
        <v>150</v>
      </c>
    </row>
    <row r="464" spans="1:6" x14ac:dyDescent="0.25">
      <c r="A464" s="9">
        <f t="shared" si="55"/>
        <v>3</v>
      </c>
      <c r="B464" s="9">
        <v>2</v>
      </c>
      <c r="C464" t="str">
        <f t="shared" ca="1" si="52"/>
        <v>Archie Williams</v>
      </c>
      <c r="D464" t="str">
        <f t="shared" ca="1" si="53"/>
        <v>CAC</v>
      </c>
      <c r="E464" t="str">
        <f t="shared" ca="1" si="54"/>
        <v>U11B</v>
      </c>
      <c r="F464" s="11" t="s">
        <v>33</v>
      </c>
    </row>
    <row r="465" spans="1:6" x14ac:dyDescent="0.25">
      <c r="A465" s="9">
        <f t="shared" si="55"/>
        <v>4</v>
      </c>
      <c r="B465" s="9">
        <v>97</v>
      </c>
      <c r="C465" t="str">
        <f t="shared" ca="1" si="52"/>
        <v>Alfie Forster</v>
      </c>
      <c r="D465" t="str">
        <f t="shared" ca="1" si="53"/>
        <v>COPAC</v>
      </c>
      <c r="E465" t="str">
        <f t="shared" ca="1" si="54"/>
        <v>U11B</v>
      </c>
      <c r="F465" s="11" t="s">
        <v>33</v>
      </c>
    </row>
    <row r="466" spans="1:6" x14ac:dyDescent="0.25">
      <c r="A466" s="9">
        <f t="shared" si="55"/>
        <v>5</v>
      </c>
      <c r="B466" s="9">
        <v>112</v>
      </c>
      <c r="C466" t="str">
        <f t="shared" ca="1" si="52"/>
        <v>Jacob Sweeney</v>
      </c>
      <c r="D466" t="str">
        <f t="shared" ca="1" si="53"/>
        <v>COPAC</v>
      </c>
      <c r="E466" t="str">
        <f t="shared" ca="1" si="54"/>
        <v>U10B</v>
      </c>
      <c r="F466" s="11" t="s">
        <v>63</v>
      </c>
    </row>
    <row r="467" spans="1:6" x14ac:dyDescent="0.25">
      <c r="A467" s="9">
        <f t="shared" si="55"/>
        <v>6</v>
      </c>
      <c r="B467" s="9">
        <v>46</v>
      </c>
      <c r="C467" t="str">
        <f t="shared" ca="1" si="52"/>
        <v>Ben Harrold</v>
      </c>
      <c r="D467" t="str">
        <f t="shared" ca="1" si="53"/>
        <v>Cornwall AA</v>
      </c>
      <c r="E467" t="str">
        <f t="shared" ca="1" si="54"/>
        <v>U9B</v>
      </c>
      <c r="F467" s="11" t="s">
        <v>55</v>
      </c>
    </row>
    <row r="471" spans="1:6" ht="18" x14ac:dyDescent="0.25">
      <c r="A471" s="2" t="s">
        <v>0</v>
      </c>
      <c r="B471" s="2" t="s">
        <v>151</v>
      </c>
      <c r="D471" s="2"/>
      <c r="F471" s="3"/>
    </row>
    <row r="472" spans="1:6" ht="18" x14ac:dyDescent="0.25">
      <c r="A472" s="2"/>
      <c r="C472" s="2"/>
      <c r="D472" s="4"/>
      <c r="F472" s="1"/>
    </row>
    <row r="473" spans="1:6" ht="16.5" thickBot="1" x14ac:dyDescent="0.3">
      <c r="A473" s="5" t="s">
        <v>3</v>
      </c>
      <c r="B473" s="5" t="s">
        <v>4</v>
      </c>
      <c r="C473" s="5" t="s">
        <v>5</v>
      </c>
      <c r="D473" s="5" t="s">
        <v>6</v>
      </c>
      <c r="E473" s="5" t="s">
        <v>7</v>
      </c>
      <c r="F473" s="6" t="s">
        <v>8</v>
      </c>
    </row>
    <row r="474" spans="1:6" ht="15.75" x14ac:dyDescent="0.25">
      <c r="A474" s="7"/>
      <c r="B474" s="7"/>
      <c r="C474" s="7"/>
      <c r="D474" s="7"/>
      <c r="E474" s="7"/>
      <c r="F474" s="8"/>
    </row>
    <row r="475" spans="1:6" x14ac:dyDescent="0.25">
      <c r="A475" s="9">
        <f>IF(A474="",1,A474+1)</f>
        <v>1</v>
      </c>
      <c r="B475" s="9">
        <v>88</v>
      </c>
      <c r="C475" t="str">
        <f ca="1">IF($C475="","",IF(ISERROR(VLOOKUP(B475,Athletes,2,FALSE)),"Unknown Athlete",PROPER(VLOOKUP(B475,Athletes,2,FALSE))))</f>
        <v>Seth Dyson</v>
      </c>
      <c r="D475" t="str">
        <f ca="1">IF($C475="","",IF(VLOOKUP(B475,Athletes,3,FALSE)="","",VLOOKUP(B475,Athletes,3,FALSE)))</f>
        <v>N&amp;P</v>
      </c>
      <c r="E475" t="str">
        <f ca="1">IF($C475="","",IF(ISERROR(VLOOKUP(B475,Athletes,6,FALSE)),"",VLOOKUP(B475,Athletes,6,FALSE)))</f>
        <v>U15B</v>
      </c>
      <c r="F475" s="11" t="s">
        <v>152</v>
      </c>
    </row>
    <row r="479" spans="1:6" ht="18" x14ac:dyDescent="0.25">
      <c r="A479" s="2" t="s">
        <v>0</v>
      </c>
      <c r="B479" s="2" t="s">
        <v>153</v>
      </c>
      <c r="D479" s="2"/>
      <c r="F479" s="3"/>
    </row>
    <row r="480" spans="1:6" ht="18" x14ac:dyDescent="0.25">
      <c r="A480" s="2"/>
      <c r="C480" s="2"/>
      <c r="D480" s="4"/>
      <c r="F480" s="1"/>
    </row>
    <row r="481" spans="1:6" ht="16.5" thickBot="1" x14ac:dyDescent="0.3">
      <c r="A481" s="5" t="s">
        <v>3</v>
      </c>
      <c r="B481" s="5" t="s">
        <v>4</v>
      </c>
      <c r="C481" s="5" t="s">
        <v>5</v>
      </c>
      <c r="D481" s="5" t="s">
        <v>6</v>
      </c>
      <c r="E481" s="5" t="s">
        <v>7</v>
      </c>
      <c r="F481" s="6" t="s">
        <v>8</v>
      </c>
    </row>
    <row r="482" spans="1:6" ht="15.75" x14ac:dyDescent="0.25">
      <c r="A482" s="7"/>
      <c r="B482" s="7"/>
      <c r="C482" s="7"/>
      <c r="D482" s="7"/>
      <c r="E482" s="7"/>
      <c r="F482" s="8"/>
    </row>
    <row r="483" spans="1:6" x14ac:dyDescent="0.25">
      <c r="A483" s="9">
        <f>IF(A482="",1,A482+1)</f>
        <v>1</v>
      </c>
      <c r="B483" s="9">
        <v>122</v>
      </c>
      <c r="C483" t="str">
        <f ca="1">IF($C483="","",IF(ISERROR(VLOOKUP(B483,Athletes,2,FALSE)),"Unknown Athlete",PROPER(VLOOKUP(B483,Athletes,2,FALSE))))</f>
        <v>Tamzin Gribble</v>
      </c>
      <c r="D483" t="str">
        <f ca="1">IF($C483="","",IF(VLOOKUP(B483,Athletes,3,FALSE)="","",VLOOKUP(B483,Athletes,3,FALSE)))</f>
        <v>COPAC</v>
      </c>
      <c r="E483" t="str">
        <f ca="1">IF($C483="","",IF(ISERROR(VLOOKUP(B483,Athletes,6,FALSE)),"",VLOOKUP(B483,Athletes,6,FALSE)))</f>
        <v>V50W</v>
      </c>
      <c r="F483" s="11" t="s">
        <v>154</v>
      </c>
    </row>
    <row r="487" spans="1:6" ht="18" x14ac:dyDescent="0.25">
      <c r="A487" s="2" t="s">
        <v>0</v>
      </c>
      <c r="B487" s="2" t="s">
        <v>155</v>
      </c>
      <c r="D487" s="2"/>
      <c r="F487" s="3"/>
    </row>
    <row r="488" spans="1:6" ht="18" x14ac:dyDescent="0.25">
      <c r="A488" s="2"/>
      <c r="C488" s="2"/>
      <c r="D488" s="4"/>
      <c r="F488" s="1"/>
    </row>
    <row r="489" spans="1:6" ht="16.5" thickBot="1" x14ac:dyDescent="0.3">
      <c r="A489" s="5" t="s">
        <v>3</v>
      </c>
      <c r="B489" s="5" t="s">
        <v>4</v>
      </c>
      <c r="C489" s="5" t="s">
        <v>5</v>
      </c>
      <c r="D489" s="5" t="s">
        <v>6</v>
      </c>
      <c r="E489" s="5" t="s">
        <v>7</v>
      </c>
      <c r="F489" s="6" t="s">
        <v>8</v>
      </c>
    </row>
    <row r="490" spans="1:6" ht="15.75" x14ac:dyDescent="0.25">
      <c r="A490" s="7"/>
      <c r="B490" s="7"/>
      <c r="C490" s="7"/>
      <c r="D490" s="7"/>
      <c r="E490" s="7"/>
      <c r="F490" s="8"/>
    </row>
    <row r="491" spans="1:6" x14ac:dyDescent="0.25">
      <c r="A491" s="9">
        <f>IF(A490="",1,A490+1)</f>
        <v>1</v>
      </c>
      <c r="B491" s="9">
        <v>147</v>
      </c>
      <c r="C491" t="str">
        <f ca="1">IF($C491="","",IF(ISERROR(VLOOKUP(B491,Athletes,2,FALSE)),"Unknown Athlete",PROPER(VLOOKUP(B491,Athletes,2,FALSE))))</f>
        <v>Siaan Sachi Glazzard</v>
      </c>
      <c r="D491" t="str">
        <f ca="1">IF($C491="","",IF(VLOOKUP(B491,Athletes,3,FALSE)="","",VLOOKUP(B491,Athletes,3,FALSE)))</f>
        <v xml:space="preserve">Penryn College </v>
      </c>
      <c r="E491" t="str">
        <f ca="1">IF($C491="","",IF(ISERROR(VLOOKUP(B491,Athletes,6,FALSE)),"",VLOOKUP(B491,Athletes,6,FALSE)))</f>
        <v>U13G</v>
      </c>
      <c r="F491" s="11" t="s">
        <v>156</v>
      </c>
    </row>
    <row r="492" spans="1:6" x14ac:dyDescent="0.25">
      <c r="A492" s="9">
        <f t="shared" ref="A492:A494" si="56">IF(A491="",1,A491+1)</f>
        <v>2</v>
      </c>
      <c r="B492" s="9">
        <v>5</v>
      </c>
      <c r="C492" t="str">
        <f ca="1">IF($C492="","",IF(ISERROR(VLOOKUP(B492,Athletes,2,FALSE)),"Unknown Athlete",PROPER(VLOOKUP(B492,Athletes,2,FALSE))))</f>
        <v>Bo Rosie Salmon</v>
      </c>
      <c r="D492" t="str">
        <f ca="1">IF($C492="","",IF(VLOOKUP(B492,Athletes,3,FALSE)="","",VLOOKUP(B492,Athletes,3,FALSE)))</f>
        <v>CAC</v>
      </c>
      <c r="E492" t="str">
        <f ca="1">IF($C492="","",IF(ISERROR(VLOOKUP(B492,Athletes,6,FALSE)),"",VLOOKUP(B492,Athletes,6,FALSE)))</f>
        <v>U13G</v>
      </c>
      <c r="F492" s="11" t="s">
        <v>157</v>
      </c>
    </row>
    <row r="493" spans="1:6" x14ac:dyDescent="0.25">
      <c r="A493" s="9">
        <f t="shared" si="56"/>
        <v>3</v>
      </c>
      <c r="B493" s="9">
        <v>83</v>
      </c>
      <c r="C493" t="str">
        <f ca="1">IF($C493="","",IF(ISERROR(VLOOKUP(B493,Athletes,2,FALSE)),"Unknown Athlete",PROPER(VLOOKUP(B493,Athletes,2,FALSE))))</f>
        <v>Paige Ratcliffe</v>
      </c>
      <c r="D493" t="str">
        <f ca="1">IF($C493="","",IF(VLOOKUP(B493,Athletes,3,FALSE)="","",VLOOKUP(B493,Athletes,3,FALSE)))</f>
        <v>N&amp;P</v>
      </c>
      <c r="E493" t="str">
        <f ca="1">IF($C493="","",IF(ISERROR(VLOOKUP(B493,Athletes,6,FALSE)),"",VLOOKUP(B493,Athletes,6,FALSE)))</f>
        <v>U13G</v>
      </c>
      <c r="F493" s="11" t="s">
        <v>158</v>
      </c>
    </row>
    <row r="494" spans="1:6" x14ac:dyDescent="0.25">
      <c r="A494" s="9">
        <f t="shared" si="56"/>
        <v>4</v>
      </c>
      <c r="B494" s="9">
        <v>102</v>
      </c>
      <c r="C494" t="str">
        <f ca="1">IF($C494="","",IF(ISERROR(VLOOKUP(B494,Athletes,2,FALSE)),"Unknown Athlete",PROPER(VLOOKUP(B494,Athletes,2,FALSE))))</f>
        <v>Daisy Mae Elliott</v>
      </c>
      <c r="D494" t="str">
        <f ca="1">IF($C494="","",IF(VLOOKUP(B494,Athletes,3,FALSE)="","",VLOOKUP(B494,Athletes,3,FALSE)))</f>
        <v>COPAC</v>
      </c>
      <c r="E494" t="str">
        <f ca="1">IF($C494="","",IF(ISERROR(VLOOKUP(B494,Athletes,6,FALSE)),"",VLOOKUP(B494,Athletes,6,FALSE)))</f>
        <v>U13G</v>
      </c>
      <c r="F494" s="11" t="s">
        <v>159</v>
      </c>
    </row>
    <row r="498" spans="1:6" ht="18" x14ac:dyDescent="0.25">
      <c r="A498" s="2" t="s">
        <v>0</v>
      </c>
      <c r="B498" s="2" t="s">
        <v>160</v>
      </c>
      <c r="D498" s="2"/>
      <c r="F498" s="3"/>
    </row>
    <row r="499" spans="1:6" ht="18" x14ac:dyDescent="0.25">
      <c r="A499" s="2"/>
      <c r="C499" s="2"/>
      <c r="D499" s="4"/>
      <c r="F499" s="1"/>
    </row>
    <row r="500" spans="1:6" ht="16.5" thickBot="1" x14ac:dyDescent="0.3">
      <c r="A500" s="5" t="s">
        <v>3</v>
      </c>
      <c r="B500" s="5" t="s">
        <v>4</v>
      </c>
      <c r="C500" s="5" t="s">
        <v>5</v>
      </c>
      <c r="D500" s="5" t="s">
        <v>6</v>
      </c>
      <c r="E500" s="5" t="s">
        <v>7</v>
      </c>
      <c r="F500" s="6" t="s">
        <v>8</v>
      </c>
    </row>
    <row r="501" spans="1:6" ht="15.75" x14ac:dyDescent="0.25">
      <c r="A501" s="7"/>
      <c r="B501" s="7"/>
      <c r="C501" s="7"/>
      <c r="D501" s="7"/>
      <c r="E501" s="7"/>
      <c r="F501" s="8"/>
    </row>
    <row r="502" spans="1:6" x14ac:dyDescent="0.25">
      <c r="A502" s="9">
        <f>IF(A501="",1,A501+1)</f>
        <v>1</v>
      </c>
      <c r="B502" s="9">
        <v>115</v>
      </c>
      <c r="C502" t="str">
        <f ca="1">IF($C502="","",IF(ISERROR(VLOOKUP(B502,Athletes,2,FALSE)),"Unknown Athlete",PROPER(VLOOKUP(B502,Athletes,2,FALSE))))</f>
        <v>Lamara-Maria Hammoudeh</v>
      </c>
      <c r="D502" t="str">
        <f ca="1">IF($C502="","",IF(VLOOKUP(B502,Athletes,3,FALSE)="","",VLOOKUP(B502,Athletes,3,FALSE)))</f>
        <v>COPAC</v>
      </c>
      <c r="E502" t="str">
        <f ca="1">IF($C502="","",IF(ISERROR(VLOOKUP(B502,Athletes,6,FALSE)),"",VLOOKUP(B502,Athletes,6,FALSE)))</f>
        <v>U13G</v>
      </c>
      <c r="F502" s="11" t="s">
        <v>161</v>
      </c>
    </row>
    <row r="503" spans="1:6" x14ac:dyDescent="0.25">
      <c r="A503" s="9">
        <f t="shared" ref="A503:A504" si="57">IF(A502="",1,A502+1)</f>
        <v>2</v>
      </c>
      <c r="B503" s="9">
        <v>29</v>
      </c>
      <c r="C503" t="str">
        <f ca="1">IF($C503="","",IF(ISERROR(VLOOKUP(B503,Athletes,2,FALSE)),"Unknown Athlete",PROPER(VLOOKUP(B503,Athletes,2,FALSE))))</f>
        <v>Mischa Vague</v>
      </c>
      <c r="D503" t="str">
        <f ca="1">IF($C503="","",IF(VLOOKUP(B503,Athletes,3,FALSE)="","",VLOOKUP(B503,Athletes,3,FALSE)))</f>
        <v>CAC</v>
      </c>
      <c r="E503" t="str">
        <f ca="1">IF($C503="","",IF(ISERROR(VLOOKUP(B503,Athletes,6,FALSE)),"",VLOOKUP(B503,Athletes,6,FALSE)))</f>
        <v>U13G</v>
      </c>
      <c r="F503" s="11" t="s">
        <v>162</v>
      </c>
    </row>
    <row r="504" spans="1:6" x14ac:dyDescent="0.25">
      <c r="A504" s="9">
        <f t="shared" si="57"/>
        <v>3</v>
      </c>
      <c r="B504" s="9">
        <v>125</v>
      </c>
      <c r="C504" t="str">
        <f ca="1">IF($C504="","",IF(ISERROR(VLOOKUP(B504,Athletes,2,FALSE)),"Unknown Athlete",PROPER(VLOOKUP(B504,Athletes,2,FALSE))))</f>
        <v>Tilly Ann Day</v>
      </c>
      <c r="D504" t="str">
        <f ca="1">IF($C504="","",IF(VLOOKUP(B504,Athletes,3,FALSE)="","",VLOOKUP(B504,Athletes,3,FALSE)))</f>
        <v>COPAC</v>
      </c>
      <c r="E504" t="str">
        <f ca="1">IF($C504="","",IF(ISERROR(VLOOKUP(B504,Athletes,6,FALSE)),"",VLOOKUP(B504,Athletes,6,FALSE)))</f>
        <v>U13G</v>
      </c>
      <c r="F504" s="11" t="s">
        <v>163</v>
      </c>
    </row>
    <row r="508" spans="1:6" ht="18" x14ac:dyDescent="0.25">
      <c r="A508" s="2" t="s">
        <v>0</v>
      </c>
      <c r="B508" s="2" t="s">
        <v>164</v>
      </c>
      <c r="D508" s="2"/>
      <c r="F508" s="3"/>
    </row>
    <row r="509" spans="1:6" ht="18" x14ac:dyDescent="0.25">
      <c r="A509" s="2"/>
      <c r="C509" s="2"/>
      <c r="D509" s="4"/>
      <c r="F509" s="1"/>
    </row>
    <row r="510" spans="1:6" ht="16.5" thickBot="1" x14ac:dyDescent="0.3">
      <c r="A510" s="5" t="s">
        <v>3</v>
      </c>
      <c r="B510" s="5" t="s">
        <v>4</v>
      </c>
      <c r="C510" s="5" t="s">
        <v>5</v>
      </c>
      <c r="D510" s="5" t="s">
        <v>6</v>
      </c>
      <c r="E510" s="5" t="s">
        <v>7</v>
      </c>
      <c r="F510" s="6" t="s">
        <v>8</v>
      </c>
    </row>
    <row r="511" spans="1:6" ht="15.75" x14ac:dyDescent="0.25">
      <c r="A511" s="7"/>
      <c r="B511" s="7"/>
      <c r="C511" s="7"/>
      <c r="D511" s="7"/>
      <c r="E511" s="7"/>
      <c r="F511" s="8"/>
    </row>
    <row r="512" spans="1:6" x14ac:dyDescent="0.25">
      <c r="A512" s="9">
        <f>IF(A511="",1,A511+1)</f>
        <v>1</v>
      </c>
      <c r="B512" s="9">
        <v>48</v>
      </c>
      <c r="C512" t="str">
        <f ca="1">IF($C512="","",IF(ISERROR(VLOOKUP(B512,Athletes,2,FALSE)),"Unknown Athlete",PROPER(VLOOKUP(B512,Athletes,2,FALSE))))</f>
        <v>Tristan Collings</v>
      </c>
      <c r="D512" t="str">
        <f ca="1">IF($C512="","",IF(VLOOKUP(B512,Athletes,3,FALSE)="","",VLOOKUP(B512,Athletes,3,FALSE)))</f>
        <v>Cornwall AA</v>
      </c>
      <c r="E512" t="str">
        <f ca="1">IF($C512="","",IF(ISERROR(VLOOKUP(B512,Athletes,6,FALSE)),"",VLOOKUP(B512,Athletes,6,FALSE)))</f>
        <v>U11B</v>
      </c>
      <c r="F512" s="11" t="s">
        <v>165</v>
      </c>
    </row>
    <row r="513" spans="1:6" x14ac:dyDescent="0.25">
      <c r="A513" s="9">
        <f t="shared" ref="A513:A515" si="58">IF(A512="",1,A512+1)</f>
        <v>2</v>
      </c>
      <c r="B513" s="9">
        <v>97</v>
      </c>
      <c r="C513" t="str">
        <f ca="1">IF($C513="","",IF(ISERROR(VLOOKUP(B513,Athletes,2,FALSE)),"Unknown Athlete",PROPER(VLOOKUP(B513,Athletes,2,FALSE))))</f>
        <v>Alfie Forster</v>
      </c>
      <c r="D513" t="str">
        <f ca="1">IF($C513="","",IF(VLOOKUP(B513,Athletes,3,FALSE)="","",VLOOKUP(B513,Athletes,3,FALSE)))</f>
        <v>COPAC</v>
      </c>
      <c r="E513" t="str">
        <f ca="1">IF($C513="","",IF(ISERROR(VLOOKUP(B513,Athletes,6,FALSE)),"",VLOOKUP(B513,Athletes,6,FALSE)))</f>
        <v>U11B</v>
      </c>
      <c r="F513" s="11" t="s">
        <v>166</v>
      </c>
    </row>
    <row r="514" spans="1:6" x14ac:dyDescent="0.25">
      <c r="A514" s="9">
        <f t="shared" si="58"/>
        <v>3</v>
      </c>
      <c r="B514" s="9">
        <v>2</v>
      </c>
      <c r="C514" t="str">
        <f ca="1">IF($C514="","",IF(ISERROR(VLOOKUP(B514,Athletes,2,FALSE)),"Unknown Athlete",PROPER(VLOOKUP(B514,Athletes,2,FALSE))))</f>
        <v>Archie Williams</v>
      </c>
      <c r="D514" t="str">
        <f ca="1">IF($C514="","",IF(VLOOKUP(B514,Athletes,3,FALSE)="","",VLOOKUP(B514,Athletes,3,FALSE)))</f>
        <v>CAC</v>
      </c>
      <c r="E514" t="str">
        <f ca="1">IF($C514="","",IF(ISERROR(VLOOKUP(B514,Athletes,6,FALSE)),"",VLOOKUP(B514,Athletes,6,FALSE)))</f>
        <v>U11B</v>
      </c>
      <c r="F514" s="11" t="s">
        <v>167</v>
      </c>
    </row>
    <row r="515" spans="1:6" x14ac:dyDescent="0.25">
      <c r="A515" s="9">
        <f t="shared" si="58"/>
        <v>4</v>
      </c>
      <c r="B515" s="9">
        <v>81</v>
      </c>
      <c r="C515" t="str">
        <f ca="1">IF($C515="","",IF(ISERROR(VLOOKUP(B515,Athletes,2,FALSE)),"Unknown Athlete",PROPER(VLOOKUP(B515,Athletes,2,FALSE))))</f>
        <v>Oscar Riches</v>
      </c>
      <c r="D515" t="str">
        <f ca="1">IF($C515="","",IF(VLOOKUP(B515,Athletes,3,FALSE)="","",VLOOKUP(B515,Athletes,3,FALSE)))</f>
        <v>N&amp;P</v>
      </c>
      <c r="E515" t="str">
        <f ca="1">IF($C515="","",IF(ISERROR(VLOOKUP(B515,Athletes,6,FALSE)),"",VLOOKUP(B515,Athletes,6,FALSE)))</f>
        <v>U9B</v>
      </c>
      <c r="F515" s="11" t="s">
        <v>168</v>
      </c>
    </row>
    <row r="519" spans="1:6" ht="18" x14ac:dyDescent="0.25">
      <c r="A519" s="2" t="s">
        <v>0</v>
      </c>
      <c r="B519" s="2" t="s">
        <v>169</v>
      </c>
      <c r="D519" s="2"/>
      <c r="F519" s="3"/>
    </row>
    <row r="520" spans="1:6" ht="18" x14ac:dyDescent="0.25">
      <c r="A520" s="2"/>
      <c r="C520" s="2"/>
      <c r="D520" s="4"/>
      <c r="F520" s="1"/>
    </row>
    <row r="521" spans="1:6" ht="16.5" thickBot="1" x14ac:dyDescent="0.3">
      <c r="A521" s="5" t="s">
        <v>3</v>
      </c>
      <c r="B521" s="5" t="s">
        <v>4</v>
      </c>
      <c r="C521" s="5" t="s">
        <v>5</v>
      </c>
      <c r="D521" s="5" t="s">
        <v>6</v>
      </c>
      <c r="E521" s="5" t="s">
        <v>7</v>
      </c>
      <c r="F521" s="6" t="s">
        <v>8</v>
      </c>
    </row>
    <row r="522" spans="1:6" ht="15.75" x14ac:dyDescent="0.25">
      <c r="A522" s="7"/>
      <c r="B522" s="7"/>
      <c r="C522" s="7"/>
      <c r="D522" s="7"/>
      <c r="E522" s="7"/>
      <c r="F522" s="8"/>
    </row>
    <row r="523" spans="1:6" x14ac:dyDescent="0.25">
      <c r="A523" s="9">
        <f>IF(A522="",1,A522+1)</f>
        <v>1</v>
      </c>
      <c r="B523" s="9">
        <v>82</v>
      </c>
      <c r="C523" t="str">
        <f ca="1">IF($C523="","",IF(ISERROR(VLOOKUP(B523,Athletes,2,FALSE)),"Unknown Athlete",PROPER(VLOOKUP(B523,Athletes,2,FALSE))))</f>
        <v>Otis Street-Brown</v>
      </c>
      <c r="D523" t="str">
        <f ca="1">IF($C523="","",IF(VLOOKUP(B523,Athletes,3,FALSE)="","",VLOOKUP(B523,Athletes,3,FALSE)))</f>
        <v>N&amp;P</v>
      </c>
      <c r="E523" t="str">
        <f ca="1">IF($C523="","",IF(ISERROR(VLOOKUP(B523,Athletes,6,FALSE)),"",VLOOKUP(B523,Athletes,6,FALSE)))</f>
        <v>U10B</v>
      </c>
      <c r="F523" s="11" t="s">
        <v>165</v>
      </c>
    </row>
    <row r="524" spans="1:6" x14ac:dyDescent="0.25">
      <c r="A524" s="9">
        <f t="shared" ref="A524:A526" si="59">IF(A523="",1,A523+1)</f>
        <v>2</v>
      </c>
      <c r="B524" s="9">
        <v>158</v>
      </c>
      <c r="C524" t="str">
        <f ca="1">IF($C524="","",IF(ISERROR(VLOOKUP(B524,Athletes,2,FALSE)),"Unknown Athlete",PROPER(VLOOKUP(B524,Athletes,2,FALSE))))</f>
        <v>Kit Hipwell</v>
      </c>
      <c r="D524" t="str">
        <f ca="1">IF($C524="","",IF(VLOOKUP(B524,Athletes,3,FALSE)="","",VLOOKUP(B524,Athletes,3,FALSE)))</f>
        <v>Cornwall AA</v>
      </c>
      <c r="E524" t="str">
        <f ca="1">IF($C524="","",IF(ISERROR(VLOOKUP(B524,Athletes,6,FALSE)),"",VLOOKUP(B524,Athletes,6,FALSE)))</f>
        <v>U11B</v>
      </c>
      <c r="F524" s="11" t="s">
        <v>170</v>
      </c>
    </row>
    <row r="525" spans="1:6" x14ac:dyDescent="0.25">
      <c r="A525" s="9">
        <f t="shared" si="59"/>
        <v>3</v>
      </c>
      <c r="B525" s="9">
        <v>112</v>
      </c>
      <c r="C525" t="str">
        <f ca="1">IF($C525="","",IF(ISERROR(VLOOKUP(B525,Athletes,2,FALSE)),"Unknown Athlete",PROPER(VLOOKUP(B525,Athletes,2,FALSE))))</f>
        <v>Jacob Sweeney</v>
      </c>
      <c r="D525" t="str">
        <f ca="1">IF($C525="","",IF(VLOOKUP(B525,Athletes,3,FALSE)="","",VLOOKUP(B525,Athletes,3,FALSE)))</f>
        <v>COPAC</v>
      </c>
      <c r="E525" t="str">
        <f ca="1">IF($C525="","",IF(ISERROR(VLOOKUP(B525,Athletes,6,FALSE)),"",VLOOKUP(B525,Athletes,6,FALSE)))</f>
        <v>U10B</v>
      </c>
      <c r="F525" s="11" t="s">
        <v>171</v>
      </c>
    </row>
    <row r="526" spans="1:6" x14ac:dyDescent="0.25">
      <c r="A526" s="9">
        <f t="shared" si="59"/>
        <v>4</v>
      </c>
      <c r="B526" s="9">
        <v>118</v>
      </c>
      <c r="C526" t="str">
        <f ca="1">IF($C526="","",IF(ISERROR(VLOOKUP(B526,Athletes,2,FALSE)),"Unknown Athlete",PROPER(VLOOKUP(B526,Athletes,2,FALSE))))</f>
        <v>Max John Elliott</v>
      </c>
      <c r="D526" t="str">
        <f ca="1">IF($C526="","",IF(VLOOKUP(B526,Athletes,3,FALSE)="","",VLOOKUP(B526,Athletes,3,FALSE)))</f>
        <v>COPAC</v>
      </c>
      <c r="E526" t="str">
        <f ca="1">IF($C526="","",IF(ISERROR(VLOOKUP(B526,Athletes,6,FALSE)),"",VLOOKUP(B526,Athletes,6,FALSE)))</f>
        <v>U9B</v>
      </c>
      <c r="F526" s="11" t="s">
        <v>172</v>
      </c>
    </row>
    <row r="530" spans="1:6" ht="18" x14ac:dyDescent="0.25">
      <c r="A530" s="2" t="s">
        <v>0</v>
      </c>
      <c r="B530" s="2" t="s">
        <v>173</v>
      </c>
      <c r="D530" s="2"/>
      <c r="F530" s="3"/>
    </row>
    <row r="531" spans="1:6" ht="18" x14ac:dyDescent="0.25">
      <c r="A531" s="2"/>
      <c r="C531" s="2"/>
      <c r="D531" s="4"/>
      <c r="F531" s="1"/>
    </row>
    <row r="532" spans="1:6" ht="16.5" thickBot="1" x14ac:dyDescent="0.3">
      <c r="A532" s="5" t="s">
        <v>3</v>
      </c>
      <c r="B532" s="5" t="s">
        <v>4</v>
      </c>
      <c r="C532" s="5" t="s">
        <v>5</v>
      </c>
      <c r="D532" s="5" t="s">
        <v>6</v>
      </c>
      <c r="E532" s="5" t="s">
        <v>7</v>
      </c>
      <c r="F532" s="6" t="s">
        <v>8</v>
      </c>
    </row>
    <row r="533" spans="1:6" ht="15.75" x14ac:dyDescent="0.25">
      <c r="A533" s="7"/>
      <c r="B533" s="7"/>
      <c r="C533" s="7"/>
      <c r="D533" s="7"/>
      <c r="E533" s="7"/>
      <c r="F533" s="8"/>
    </row>
    <row r="534" spans="1:6" x14ac:dyDescent="0.25">
      <c r="A534" s="9">
        <f>IF(A533="",1,A533+1)</f>
        <v>1</v>
      </c>
      <c r="B534" s="9">
        <v>96</v>
      </c>
      <c r="C534" t="str">
        <f ca="1">IF($C534="","",IF(ISERROR(VLOOKUP(B534,Athletes,2,FALSE)),"Unknown Athlete",PROPER(VLOOKUP(B534,Athletes,2,FALSE))))</f>
        <v>Alexandria Jones</v>
      </c>
      <c r="D534" t="str">
        <f ca="1">IF($C534="","",IF(VLOOKUP(B534,Athletes,3,FALSE)="","",VLOOKUP(B534,Athletes,3,FALSE)))</f>
        <v>COPAC</v>
      </c>
      <c r="E534" t="str">
        <f ca="1">IF($C534="","",IF(ISERROR(VLOOKUP(B534,Athletes,6,FALSE)),"",VLOOKUP(B534,Athletes,6,FALSE)))</f>
        <v>U11G</v>
      </c>
      <c r="F534" s="11" t="s">
        <v>174</v>
      </c>
    </row>
    <row r="535" spans="1:6" x14ac:dyDescent="0.25">
      <c r="A535" s="9">
        <f t="shared" ref="A535:A538" si="60">IF(A534="",1,A534+1)</f>
        <v>2</v>
      </c>
      <c r="B535" s="9">
        <v>53</v>
      </c>
      <c r="C535" t="str">
        <f ca="1">IF($C535="","",IF(ISERROR(VLOOKUP(B535,Athletes,2,FALSE)),"Unknown Athlete",PROPER(VLOOKUP(B535,Athletes,2,FALSE))))</f>
        <v>Athena Cariad Lili Jefferies</v>
      </c>
      <c r="D535" t="str">
        <f ca="1">IF($C535="","",IF(VLOOKUP(B535,Athletes,3,FALSE)="","",VLOOKUP(B535,Athletes,3,FALSE)))</f>
        <v>N&amp;P</v>
      </c>
      <c r="E535" t="str">
        <f ca="1">IF($C535="","",IF(ISERROR(VLOOKUP(B535,Athletes,6,FALSE)),"",VLOOKUP(B535,Athletes,6,FALSE)))</f>
        <v>U11G</v>
      </c>
      <c r="F535" s="11" t="s">
        <v>170</v>
      </c>
    </row>
    <row r="536" spans="1:6" x14ac:dyDescent="0.25">
      <c r="A536" s="9">
        <f t="shared" si="60"/>
        <v>3</v>
      </c>
      <c r="B536" s="9">
        <v>95</v>
      </c>
      <c r="C536" t="str">
        <f ca="1">IF($C536="","",IF(ISERROR(VLOOKUP(B536,Athletes,2,FALSE)),"Unknown Athlete",PROPER(VLOOKUP(B536,Athletes,2,FALSE))))</f>
        <v>Ailla Elizabeth Mccaig</v>
      </c>
      <c r="D536" t="str">
        <f ca="1">IF($C536="","",IF(VLOOKUP(B536,Athletes,3,FALSE)="","",VLOOKUP(B536,Athletes,3,FALSE)))</f>
        <v>COPAC</v>
      </c>
      <c r="E536" t="str">
        <f ca="1">IF($C536="","",IF(ISERROR(VLOOKUP(B536,Athletes,6,FALSE)),"",VLOOKUP(B536,Athletes,6,FALSE)))</f>
        <v>U11G</v>
      </c>
      <c r="F536" s="11" t="s">
        <v>175</v>
      </c>
    </row>
    <row r="537" spans="1:6" x14ac:dyDescent="0.25">
      <c r="A537" s="9">
        <f t="shared" si="60"/>
        <v>4</v>
      </c>
      <c r="B537" s="9">
        <v>124</v>
      </c>
      <c r="C537" t="str">
        <f ca="1">IF($C537="","",IF(ISERROR(VLOOKUP(B537,Athletes,2,FALSE)),"Unknown Athlete",PROPER(VLOOKUP(B537,Athletes,2,FALSE))))</f>
        <v>Theia Jones</v>
      </c>
      <c r="D537" t="str">
        <f ca="1">IF($C537="","",IF(VLOOKUP(B537,Athletes,3,FALSE)="","",VLOOKUP(B537,Athletes,3,FALSE)))</f>
        <v>COPAC</v>
      </c>
      <c r="E537" t="str">
        <f ca="1">IF($C537="","",IF(ISERROR(VLOOKUP(B537,Athletes,6,FALSE)),"",VLOOKUP(B537,Athletes,6,FALSE)))</f>
        <v>U10G</v>
      </c>
      <c r="F537" s="11" t="s">
        <v>176</v>
      </c>
    </row>
    <row r="538" spans="1:6" x14ac:dyDescent="0.25">
      <c r="A538" s="9">
        <f t="shared" si="60"/>
        <v>5</v>
      </c>
      <c r="B538" s="9">
        <v>75</v>
      </c>
      <c r="C538" t="str">
        <f ca="1">IF($C538="","",IF(ISERROR(VLOOKUP(B538,Athletes,2,FALSE)),"Unknown Athlete",PROPER(VLOOKUP(B538,Athletes,2,FALSE))))</f>
        <v>Lyvie Cooper</v>
      </c>
      <c r="D538" t="str">
        <f ca="1">IF($C538="","",IF(VLOOKUP(B538,Athletes,3,FALSE)="","",VLOOKUP(B538,Athletes,3,FALSE)))</f>
        <v>N&amp;P</v>
      </c>
      <c r="E538" t="str">
        <f ca="1">IF($C538="","",IF(ISERROR(VLOOKUP(B538,Athletes,6,FALSE)),"",VLOOKUP(B538,Athletes,6,FALSE)))</f>
        <v>U11G</v>
      </c>
      <c r="F538" s="11" t="s">
        <v>177</v>
      </c>
    </row>
    <row r="542" spans="1:6" ht="18" x14ac:dyDescent="0.25">
      <c r="A542" s="2" t="s">
        <v>0</v>
      </c>
      <c r="B542" s="2" t="s">
        <v>178</v>
      </c>
      <c r="D542" s="2"/>
      <c r="F542" s="3"/>
    </row>
    <row r="543" spans="1:6" ht="18" x14ac:dyDescent="0.25">
      <c r="A543" s="2"/>
      <c r="C543" s="2"/>
      <c r="D543" s="4"/>
      <c r="F543" s="1"/>
    </row>
    <row r="544" spans="1:6" ht="16.5" thickBot="1" x14ac:dyDescent="0.3">
      <c r="A544" s="5" t="s">
        <v>3</v>
      </c>
      <c r="B544" s="5" t="s">
        <v>4</v>
      </c>
      <c r="C544" s="5" t="s">
        <v>5</v>
      </c>
      <c r="D544" s="5" t="s">
        <v>6</v>
      </c>
      <c r="E544" s="5" t="s">
        <v>7</v>
      </c>
      <c r="F544" s="6" t="s">
        <v>8</v>
      </c>
    </row>
    <row r="545" spans="1:6" ht="15.75" x14ac:dyDescent="0.25">
      <c r="A545" s="7"/>
      <c r="B545" s="7"/>
      <c r="C545" s="7"/>
      <c r="D545" s="7"/>
      <c r="E545" s="7"/>
      <c r="F545" s="8"/>
    </row>
    <row r="546" spans="1:6" x14ac:dyDescent="0.25">
      <c r="A546" s="9">
        <f>IF(A545="",1,A545+1)</f>
        <v>1</v>
      </c>
      <c r="B546" s="9">
        <v>130</v>
      </c>
      <c r="C546" t="str">
        <f ca="1">IF($C546="","",IF(ISERROR(VLOOKUP(B546,Athletes,2,FALSE)),"Unknown Athlete",PROPER(VLOOKUP(B546,Athletes,2,FALSE))))</f>
        <v>Evie Welsh</v>
      </c>
      <c r="D546" t="str">
        <f ca="1">IF($C546="","",IF(VLOOKUP(B546,Athletes,3,FALSE)="","",VLOOKUP(B546,Athletes,3,FALSE)))</f>
        <v>TAC</v>
      </c>
      <c r="E546" t="str">
        <f ca="1">IF($C546="","",IF(ISERROR(VLOOKUP(B546,Athletes,6,FALSE)),"",VLOOKUP(B546,Athletes,6,FALSE)))</f>
        <v>U11G</v>
      </c>
      <c r="F546" s="11" t="s">
        <v>179</v>
      </c>
    </row>
    <row r="547" spans="1:6" x14ac:dyDescent="0.25">
      <c r="A547" s="9">
        <f t="shared" ref="A547:A550" si="61">IF(A546="",1,A546+1)</f>
        <v>2</v>
      </c>
      <c r="B547" s="9">
        <v>110</v>
      </c>
      <c r="C547" t="str">
        <f ca="1">IF($C547="","",IF(ISERROR(VLOOKUP(B547,Athletes,2,FALSE)),"Unknown Athlete",PROPER(VLOOKUP(B547,Athletes,2,FALSE))))</f>
        <v>Harriet Grace Woodman-Hardy</v>
      </c>
      <c r="D547" t="str">
        <f ca="1">IF($C547="","",IF(VLOOKUP(B547,Athletes,3,FALSE)="","",VLOOKUP(B547,Athletes,3,FALSE)))</f>
        <v>COPAC</v>
      </c>
      <c r="E547" t="str">
        <f ca="1">IF($C547="","",IF(ISERROR(VLOOKUP(B547,Athletes,6,FALSE)),"",VLOOKUP(B547,Athletes,6,FALSE)))</f>
        <v>U11G</v>
      </c>
      <c r="F547" s="11" t="s">
        <v>170</v>
      </c>
    </row>
    <row r="548" spans="1:6" x14ac:dyDescent="0.25">
      <c r="A548" s="9">
        <f t="shared" si="61"/>
        <v>3</v>
      </c>
      <c r="B548" s="9">
        <v>105</v>
      </c>
      <c r="C548" t="str">
        <f ca="1">IF($C548="","",IF(ISERROR(VLOOKUP(B548,Athletes,2,FALSE)),"Unknown Athlete",PROPER(VLOOKUP(B548,Athletes,2,FALSE))))</f>
        <v>Eloise Morley</v>
      </c>
      <c r="D548" t="str">
        <f ca="1">IF($C548="","",IF(VLOOKUP(B548,Athletes,3,FALSE)="","",VLOOKUP(B548,Athletes,3,FALSE)))</f>
        <v>COPAC</v>
      </c>
      <c r="E548" t="str">
        <f ca="1">IF($C548="","",IF(ISERROR(VLOOKUP(B548,Athletes,6,FALSE)),"",VLOOKUP(B548,Athletes,6,FALSE)))</f>
        <v>U11G</v>
      </c>
      <c r="F548" s="11" t="s">
        <v>175</v>
      </c>
    </row>
    <row r="549" spans="1:6" x14ac:dyDescent="0.25">
      <c r="A549" s="9">
        <f t="shared" si="61"/>
        <v>4</v>
      </c>
      <c r="B549" s="9">
        <v>91</v>
      </c>
      <c r="C549" t="str">
        <f ca="1">IF($C549="","",IF(ISERROR(VLOOKUP(B549,Athletes,2,FALSE)),"Unknown Athlete",PROPER(VLOOKUP(B549,Athletes,2,FALSE))))</f>
        <v>Tegan Lara Terry-Buss</v>
      </c>
      <c r="D549" t="str">
        <f ca="1">IF($C549="","",IF(VLOOKUP(B549,Athletes,3,FALSE)="","",VLOOKUP(B549,Athletes,3,FALSE)))</f>
        <v>N&amp;P</v>
      </c>
      <c r="E549" t="str">
        <f ca="1">IF($C549="","",IF(ISERROR(VLOOKUP(B549,Athletes,6,FALSE)),"",VLOOKUP(B549,Athletes,6,FALSE)))</f>
        <v>U9G</v>
      </c>
      <c r="F549" s="11" t="s">
        <v>180</v>
      </c>
    </row>
    <row r="550" spans="1:6" x14ac:dyDescent="0.25">
      <c r="A550" s="9">
        <f t="shared" si="61"/>
        <v>5</v>
      </c>
      <c r="B550" s="9">
        <v>106</v>
      </c>
      <c r="C550" t="str">
        <f ca="1">IF($C550="","",IF(ISERROR(VLOOKUP(B550,Athletes,2,FALSE)),"Unknown Athlete",PROPER(VLOOKUP(B550,Athletes,2,FALSE))))</f>
        <v>Elsa Orgacki</v>
      </c>
      <c r="D550" t="str">
        <f ca="1">IF($C550="","",IF(VLOOKUP(B550,Athletes,3,FALSE)="","",VLOOKUP(B550,Athletes,3,FALSE)))</f>
        <v>COPAC</v>
      </c>
      <c r="E550" t="str">
        <f ca="1">IF($C550="","",IF(ISERROR(VLOOKUP(B550,Athletes,6,FALSE)),"",VLOOKUP(B550,Athletes,6,FALSE)))</f>
        <v>U11G</v>
      </c>
      <c r="F550" s="11" t="s">
        <v>181</v>
      </c>
    </row>
    <row r="554" spans="1:6" ht="18" x14ac:dyDescent="0.25">
      <c r="A554" s="2" t="s">
        <v>0</v>
      </c>
      <c r="B554" s="2" t="s">
        <v>182</v>
      </c>
      <c r="D554" s="2"/>
      <c r="F554" s="3"/>
    </row>
    <row r="555" spans="1:6" ht="18" x14ac:dyDescent="0.25">
      <c r="A555" s="2"/>
      <c r="C555" s="2"/>
      <c r="D555" s="4"/>
      <c r="F555" s="1"/>
    </row>
    <row r="556" spans="1:6" ht="16.5" thickBot="1" x14ac:dyDescent="0.3">
      <c r="A556" s="5" t="s">
        <v>3</v>
      </c>
      <c r="B556" s="5" t="s">
        <v>4</v>
      </c>
      <c r="C556" s="5" t="s">
        <v>5</v>
      </c>
      <c r="D556" s="5" t="s">
        <v>6</v>
      </c>
      <c r="E556" s="5" t="s">
        <v>7</v>
      </c>
      <c r="F556" s="6" t="s">
        <v>8</v>
      </c>
    </row>
    <row r="557" spans="1:6" ht="15.75" x14ac:dyDescent="0.25">
      <c r="A557" s="7"/>
      <c r="B557" s="7"/>
      <c r="C557" s="7"/>
      <c r="D557" s="7"/>
      <c r="E557" s="7"/>
      <c r="F557" s="8"/>
    </row>
    <row r="558" spans="1:6" x14ac:dyDescent="0.25">
      <c r="A558" s="9">
        <f>IF(A557="",1,A557+1)</f>
        <v>1</v>
      </c>
      <c r="B558" s="9">
        <v>107</v>
      </c>
      <c r="C558" t="str">
        <f ca="1">IF($C558="","",IF(ISERROR(VLOOKUP(B558,Athletes,2,FALSE)),"Unknown Athlete",PROPER(VLOOKUP(B558,Athletes,2,FALSE))))</f>
        <v>Evie Rose Bolt</v>
      </c>
      <c r="D558" t="str">
        <f ca="1">IF($C558="","",IF(VLOOKUP(B558,Athletes,3,FALSE)="","",VLOOKUP(B558,Athletes,3,FALSE)))</f>
        <v>COPAC</v>
      </c>
      <c r="E558" t="str">
        <f ca="1">IF($C558="","",IF(ISERROR(VLOOKUP(B558,Athletes,6,FALSE)),"",VLOOKUP(B558,Athletes,6,FALSE)))</f>
        <v>U10G</v>
      </c>
      <c r="F558" s="11" t="s">
        <v>183</v>
      </c>
    </row>
    <row r="559" spans="1:6" x14ac:dyDescent="0.25">
      <c r="A559" s="9">
        <f t="shared" ref="A559:A561" si="62">IF(A558="",1,A558+1)</f>
        <v>2</v>
      </c>
      <c r="B559" s="9">
        <v>119</v>
      </c>
      <c r="C559" t="str">
        <f ca="1">IF($C559="","",IF(ISERROR(VLOOKUP(B559,Athletes,2,FALSE)),"Unknown Athlete",PROPER(VLOOKUP(B559,Athletes,2,FALSE))))</f>
        <v>Olivia Webber</v>
      </c>
      <c r="D559" t="str">
        <f ca="1">IF($C559="","",IF(VLOOKUP(B559,Athletes,3,FALSE)="","",VLOOKUP(B559,Athletes,3,FALSE)))</f>
        <v>COPAC</v>
      </c>
      <c r="E559" t="str">
        <f ca="1">IF($C559="","",IF(ISERROR(VLOOKUP(B559,Athletes,6,FALSE)),"",VLOOKUP(B559,Athletes,6,FALSE)))</f>
        <v>U10G</v>
      </c>
      <c r="F559" s="11" t="s">
        <v>168</v>
      </c>
    </row>
    <row r="560" spans="1:6" x14ac:dyDescent="0.25">
      <c r="A560" s="9">
        <f t="shared" si="62"/>
        <v>3</v>
      </c>
      <c r="B560" s="9">
        <v>156</v>
      </c>
      <c r="C560" t="str">
        <f ca="1">IF($C560="","",IF(ISERROR(VLOOKUP(B560,Athletes,2,FALSE)),"Unknown Athlete",PROPER(VLOOKUP(B560,Athletes,2,FALSE))))</f>
        <v>Emilia Kennedy</v>
      </c>
      <c r="D560" t="str">
        <f ca="1">IF($C560="","",IF(VLOOKUP(B560,Athletes,3,FALSE)="","",VLOOKUP(B560,Athletes,3,FALSE)))</f>
        <v>COPAC</v>
      </c>
      <c r="E560" t="str">
        <f ca="1">IF($C560="","",IF(ISERROR(VLOOKUP(B560,Athletes,6,FALSE)),"",VLOOKUP(B560,Athletes,6,FALSE)))</f>
        <v>U10G</v>
      </c>
      <c r="F560" s="11" t="s">
        <v>184</v>
      </c>
    </row>
    <row r="561" spans="1:6" x14ac:dyDescent="0.25">
      <c r="A561" s="9">
        <f t="shared" si="62"/>
        <v>4</v>
      </c>
      <c r="B561" s="9">
        <v>121</v>
      </c>
      <c r="C561" t="str">
        <f ca="1">IF($C561="","",IF(ISERROR(VLOOKUP(B561,Athletes,2,FALSE)),"Unknown Athlete",PROPER(VLOOKUP(B561,Athletes,2,FALSE))))</f>
        <v>Shara Ingleby</v>
      </c>
      <c r="D561" t="str">
        <f ca="1">IF($C561="","",IF(VLOOKUP(B561,Athletes,3,FALSE)="","",VLOOKUP(B561,Athletes,3,FALSE)))</f>
        <v>COPAC</v>
      </c>
      <c r="E561" t="str">
        <f ca="1">IF($C561="","",IF(ISERROR(VLOOKUP(B561,Athletes,6,FALSE)),"",VLOOKUP(B561,Athletes,6,FALSE)))</f>
        <v>U10G</v>
      </c>
      <c r="F561" s="11" t="s">
        <v>185</v>
      </c>
    </row>
    <row r="565" spans="1:6" ht="18" x14ac:dyDescent="0.25">
      <c r="A565" s="2" t="s">
        <v>0</v>
      </c>
      <c r="B565" s="2" t="s">
        <v>186</v>
      </c>
      <c r="D565" s="2"/>
      <c r="F565" s="3"/>
    </row>
    <row r="566" spans="1:6" ht="18" x14ac:dyDescent="0.25">
      <c r="A566" s="2"/>
      <c r="C566" s="2"/>
      <c r="D566" s="4"/>
      <c r="F566" s="1"/>
    </row>
    <row r="567" spans="1:6" ht="16.5" thickBot="1" x14ac:dyDescent="0.3">
      <c r="A567" s="5" t="s">
        <v>3</v>
      </c>
      <c r="B567" s="5" t="s">
        <v>4</v>
      </c>
      <c r="C567" s="5" t="s">
        <v>5</v>
      </c>
      <c r="D567" s="5" t="s">
        <v>6</v>
      </c>
      <c r="E567" s="5" t="s">
        <v>7</v>
      </c>
      <c r="F567" s="6" t="s">
        <v>8</v>
      </c>
    </row>
    <row r="568" spans="1:6" ht="15.75" x14ac:dyDescent="0.25">
      <c r="A568" s="7"/>
      <c r="B568" s="7"/>
      <c r="C568" s="7"/>
      <c r="D568" s="7"/>
      <c r="E568" s="7"/>
      <c r="F568" s="8"/>
    </row>
    <row r="569" spans="1:6" x14ac:dyDescent="0.25">
      <c r="A569" s="9">
        <f>IF(A568="",1,A568+1)</f>
        <v>1</v>
      </c>
      <c r="B569" s="9">
        <v>12</v>
      </c>
      <c r="C569" t="str">
        <f ca="1">IF($C569="","",IF(ISERROR(VLOOKUP(B569,Athletes,2,FALSE)),"Unknown Athlete",PROPER(VLOOKUP(B569,Athletes,2,FALSE))))</f>
        <v>Emma J. Mossop</v>
      </c>
      <c r="D569" t="str">
        <f ca="1">IF($C569="","",IF(VLOOKUP(B569,Athletes,3,FALSE)="","",VLOOKUP(B569,Athletes,3,FALSE)))</f>
        <v>CAC</v>
      </c>
      <c r="E569" t="str">
        <f ca="1">IF($C569="","",IF(ISERROR(VLOOKUP(B569,Athletes,6,FALSE)),"",VLOOKUP(B569,Athletes,6,FALSE)))</f>
        <v>V50W</v>
      </c>
      <c r="F569" s="11" t="s">
        <v>187</v>
      </c>
    </row>
    <row r="573" spans="1:6" ht="18" x14ac:dyDescent="0.25">
      <c r="A573" s="2" t="s">
        <v>0</v>
      </c>
      <c r="B573" s="2" t="s">
        <v>188</v>
      </c>
      <c r="D573" s="2"/>
      <c r="F573" s="3"/>
    </row>
    <row r="574" spans="1:6" ht="18" x14ac:dyDescent="0.25">
      <c r="A574" s="2"/>
      <c r="C574" s="2"/>
      <c r="D574" s="4"/>
      <c r="F574" s="1"/>
    </row>
    <row r="575" spans="1:6" ht="16.5" thickBot="1" x14ac:dyDescent="0.3">
      <c r="A575" s="5" t="s">
        <v>3</v>
      </c>
      <c r="B575" s="5" t="s">
        <v>4</v>
      </c>
      <c r="C575" s="5" t="s">
        <v>5</v>
      </c>
      <c r="D575" s="5" t="s">
        <v>6</v>
      </c>
      <c r="E575" s="5" t="s">
        <v>7</v>
      </c>
      <c r="F575" s="6" t="s">
        <v>8</v>
      </c>
    </row>
    <row r="576" spans="1:6" ht="15.75" x14ac:dyDescent="0.25">
      <c r="A576" s="7"/>
      <c r="B576" s="7"/>
      <c r="C576" s="7"/>
      <c r="D576" s="7"/>
      <c r="E576" s="7"/>
      <c r="F576" s="8"/>
    </row>
    <row r="577" spans="1:6" x14ac:dyDescent="0.25">
      <c r="A577" s="9">
        <f>IF(A576="",1,A576+1)</f>
        <v>1</v>
      </c>
      <c r="B577" s="9">
        <v>63</v>
      </c>
      <c r="C577" t="str">
        <f ca="1">IF($C577="","",IF(ISERROR(VLOOKUP(B577,Athletes,2,FALSE)),"Unknown Athlete",PROPER(VLOOKUP(B577,Athletes,2,FALSE))))</f>
        <v>Georgina Fleur Clarke</v>
      </c>
      <c r="D577" t="str">
        <f ca="1">IF($C577="","",IF(VLOOKUP(B577,Athletes,3,FALSE)="","",VLOOKUP(B577,Athletes,3,FALSE)))</f>
        <v>N&amp;P</v>
      </c>
      <c r="E577" t="str">
        <f ca="1">IF($C577="","",IF(ISERROR(VLOOKUP(B577,Athletes,6,FALSE)),"",VLOOKUP(B577,Athletes,6,FALSE)))</f>
        <v>U20 Women</v>
      </c>
      <c r="F577" s="11" t="s">
        <v>189</v>
      </c>
    </row>
    <row r="581" spans="1:6" ht="18" x14ac:dyDescent="0.25">
      <c r="A581" s="2" t="s">
        <v>0</v>
      </c>
      <c r="B581" s="2" t="s">
        <v>190</v>
      </c>
      <c r="D581" s="2"/>
      <c r="F581" s="3"/>
    </row>
    <row r="582" spans="1:6" ht="18" x14ac:dyDescent="0.25">
      <c r="A582" s="2"/>
      <c r="C582" s="2"/>
      <c r="D582" s="4"/>
      <c r="F582" s="1"/>
    </row>
    <row r="583" spans="1:6" ht="16.5" thickBot="1" x14ac:dyDescent="0.3">
      <c r="A583" s="5" t="s">
        <v>3</v>
      </c>
      <c r="B583" s="5" t="s">
        <v>4</v>
      </c>
      <c r="C583" s="5" t="s">
        <v>5</v>
      </c>
      <c r="D583" s="5" t="s">
        <v>6</v>
      </c>
      <c r="E583" s="5" t="s">
        <v>7</v>
      </c>
      <c r="F583" s="6" t="s">
        <v>8</v>
      </c>
    </row>
    <row r="584" spans="1:6" ht="15.75" x14ac:dyDescent="0.25">
      <c r="A584" s="7"/>
      <c r="B584" s="7"/>
      <c r="C584" s="7"/>
      <c r="D584" s="7"/>
      <c r="E584" s="7"/>
      <c r="F584" s="8"/>
    </row>
    <row r="585" spans="1:6" x14ac:dyDescent="0.25">
      <c r="A585" s="9">
        <f>IF(A584="",1,A584+1)</f>
        <v>1</v>
      </c>
      <c r="B585" s="9">
        <v>99</v>
      </c>
      <c r="C585" t="str">
        <f ca="1">IF($C585="","",IF(ISERROR(VLOOKUP(B585,Athletes,2,FALSE)),"Unknown Athlete",PROPER(VLOOKUP(B585,Athletes,2,FALSE))))</f>
        <v>Benjamin Andrew Marriott</v>
      </c>
      <c r="D585" t="str">
        <f ca="1">IF($C585="","",IF(VLOOKUP(B585,Athletes,3,FALSE)="","",VLOOKUP(B585,Athletes,3,FALSE)))</f>
        <v>COPAC</v>
      </c>
      <c r="E585" t="str">
        <f ca="1">IF($C585="","",IF(ISERROR(VLOOKUP(B585,Athletes,6,FALSE)),"",VLOOKUP(B585,Athletes,6,FALSE)))</f>
        <v>U17M</v>
      </c>
      <c r="F585" s="11" t="s">
        <v>191</v>
      </c>
    </row>
    <row r="586" spans="1:6" x14ac:dyDescent="0.25">
      <c r="B586" s="9">
        <v>37</v>
      </c>
      <c r="C586" t="str">
        <f ca="1">IF($C586="","",IF(ISERROR(VLOOKUP(B586,Athletes,2,FALSE)),"Unknown Athlete",PROPER(VLOOKUP(B586,Athletes,2,FALSE))))</f>
        <v>Roman Philips</v>
      </c>
      <c r="D586" t="str">
        <f ca="1">IF($C586="","",IF(VLOOKUP(B586,Athletes,3,FALSE)="","",VLOOKUP(B586,Athletes,3,FALSE)))</f>
        <v>CAC</v>
      </c>
      <c r="E586" t="str">
        <f ca="1">IF($C586="","",IF(ISERROR(VLOOKUP(B586,Athletes,6,FALSE)),"",VLOOKUP(B586,Athletes,6,FALSE)))</f>
        <v>U17M</v>
      </c>
      <c r="F586" s="12" t="s">
        <v>192</v>
      </c>
    </row>
    <row r="589" spans="1:6" ht="18" x14ac:dyDescent="0.25">
      <c r="A589" s="2" t="s">
        <v>0</v>
      </c>
      <c r="B589" s="2" t="s">
        <v>193</v>
      </c>
      <c r="D589" s="2"/>
      <c r="F589" s="3"/>
    </row>
    <row r="590" spans="1:6" ht="18" x14ac:dyDescent="0.25">
      <c r="A590" s="2"/>
      <c r="C590" s="2"/>
      <c r="D590" s="4"/>
      <c r="F590" s="1"/>
    </row>
    <row r="591" spans="1:6" ht="16.5" thickBot="1" x14ac:dyDescent="0.3">
      <c r="A591" s="5" t="s">
        <v>3</v>
      </c>
      <c r="B591" s="5" t="s">
        <v>4</v>
      </c>
      <c r="C591" s="5" t="s">
        <v>5</v>
      </c>
      <c r="D591" s="5" t="s">
        <v>6</v>
      </c>
      <c r="E591" s="5" t="s">
        <v>7</v>
      </c>
      <c r="F591" s="6" t="s">
        <v>8</v>
      </c>
    </row>
    <row r="592" spans="1:6" ht="15.75" x14ac:dyDescent="0.25">
      <c r="A592" s="7"/>
      <c r="B592" s="7"/>
      <c r="C592" s="7"/>
      <c r="D592" s="7"/>
      <c r="E592" s="7"/>
      <c r="F592" s="8"/>
    </row>
    <row r="593" spans="1:6" x14ac:dyDescent="0.25">
      <c r="A593" s="9">
        <f>IF(A592="",1,A592+1)</f>
        <v>1</v>
      </c>
      <c r="B593" s="9">
        <v>18</v>
      </c>
      <c r="C593" t="str">
        <f ca="1">IF($C593="","",IF(ISERROR(VLOOKUP(B593,Athletes,2,FALSE)),"Unknown Athlete",PROPER(VLOOKUP(B593,Athletes,2,FALSE))))</f>
        <v>Izzie Price</v>
      </c>
      <c r="D593" t="str">
        <f ca="1">IF($C593="","",IF(VLOOKUP(B593,Athletes,3,FALSE)="","",VLOOKUP(B593,Athletes,3,FALSE)))</f>
        <v>CAC</v>
      </c>
      <c r="E593" t="str">
        <f ca="1">IF($C593="","",IF(ISERROR(VLOOKUP(B593,Athletes,6,FALSE)),"",VLOOKUP(B593,Athletes,6,FALSE)))</f>
        <v>U17W</v>
      </c>
      <c r="F593" s="11" t="s">
        <v>194</v>
      </c>
    </row>
    <row r="594" spans="1:6" x14ac:dyDescent="0.25">
      <c r="A594" s="9">
        <f t="shared" ref="A594:A596" si="63">IF(A593="",1,A593+1)</f>
        <v>2</v>
      </c>
      <c r="B594" s="9">
        <v>13</v>
      </c>
      <c r="C594" t="str">
        <f ca="1">IF($C594="","",IF(ISERROR(VLOOKUP(B594,Athletes,2,FALSE)),"Unknown Athlete",PROPER(VLOOKUP(B594,Athletes,2,FALSE))))</f>
        <v>Florence Mckensie</v>
      </c>
      <c r="D594" t="str">
        <f ca="1">IF($C594="","",IF(VLOOKUP(B594,Athletes,3,FALSE)="","",VLOOKUP(B594,Athletes,3,FALSE)))</f>
        <v>CAC</v>
      </c>
      <c r="E594" t="str">
        <f ca="1">IF($C594="","",IF(ISERROR(VLOOKUP(B594,Athletes,6,FALSE)),"",VLOOKUP(B594,Athletes,6,FALSE)))</f>
        <v>U17W</v>
      </c>
      <c r="F594" s="11" t="s">
        <v>195</v>
      </c>
    </row>
    <row r="595" spans="1:6" x14ac:dyDescent="0.25">
      <c r="A595" s="9">
        <f t="shared" si="63"/>
        <v>3</v>
      </c>
      <c r="B595" s="9">
        <v>60</v>
      </c>
      <c r="C595" t="str">
        <f ca="1">IF($C595="","",IF(ISERROR(VLOOKUP(B595,Athletes,2,FALSE)),"Unknown Athlete",PROPER(VLOOKUP(B595,Athletes,2,FALSE))))</f>
        <v>Erin Ellis</v>
      </c>
      <c r="D595" t="str">
        <f ca="1">IF($C595="","",IF(VLOOKUP(B595,Athletes,3,FALSE)="","",VLOOKUP(B595,Athletes,3,FALSE)))</f>
        <v>N&amp;P</v>
      </c>
      <c r="E595" t="str">
        <f ca="1">IF($C595="","",IF(ISERROR(VLOOKUP(B595,Athletes,6,FALSE)),"",VLOOKUP(B595,Athletes,6,FALSE)))</f>
        <v>U17W</v>
      </c>
      <c r="F595" s="11" t="s">
        <v>196</v>
      </c>
    </row>
    <row r="596" spans="1:6" x14ac:dyDescent="0.25">
      <c r="A596" s="9">
        <f t="shared" si="63"/>
        <v>4</v>
      </c>
      <c r="B596" s="9">
        <v>69</v>
      </c>
      <c r="C596" t="str">
        <f ca="1">IF($C596="","",IF(ISERROR(VLOOKUP(B596,Athletes,2,FALSE)),"Unknown Athlete",PROPER(VLOOKUP(B596,Athletes,2,FALSE))))</f>
        <v>Isla Mae Mullin</v>
      </c>
      <c r="D596" t="str">
        <f ca="1">IF($C596="","",IF(VLOOKUP(B596,Athletes,3,FALSE)="","",VLOOKUP(B596,Athletes,3,FALSE)))</f>
        <v>N&amp;P</v>
      </c>
      <c r="E596" t="str">
        <f ca="1">IF($C596="","",IF(ISERROR(VLOOKUP(B596,Athletes,6,FALSE)),"",VLOOKUP(B596,Athletes,6,FALSE)))</f>
        <v>U17W</v>
      </c>
      <c r="F596" s="11" t="s">
        <v>197</v>
      </c>
    </row>
    <row r="600" spans="1:6" ht="18" x14ac:dyDescent="0.25">
      <c r="A600" s="2" t="s">
        <v>0</v>
      </c>
      <c r="B600" s="2" t="s">
        <v>198</v>
      </c>
      <c r="D600" s="2"/>
      <c r="F600" s="3"/>
    </row>
    <row r="601" spans="1:6" ht="18" x14ac:dyDescent="0.25">
      <c r="A601" s="2"/>
      <c r="C601" s="2"/>
      <c r="D601" s="4"/>
      <c r="F601" s="1"/>
    </row>
    <row r="602" spans="1:6" ht="16.5" thickBot="1" x14ac:dyDescent="0.3">
      <c r="A602" s="5" t="s">
        <v>3</v>
      </c>
      <c r="B602" s="5" t="s">
        <v>4</v>
      </c>
      <c r="C602" s="5" t="s">
        <v>5</v>
      </c>
      <c r="D602" s="5" t="s">
        <v>6</v>
      </c>
      <c r="E602" s="5" t="s">
        <v>7</v>
      </c>
      <c r="F602" s="6" t="s">
        <v>8</v>
      </c>
    </row>
    <row r="603" spans="1:6" ht="15.75" x14ac:dyDescent="0.25">
      <c r="A603" s="7"/>
      <c r="B603" s="7"/>
      <c r="C603" s="7"/>
      <c r="D603" s="7"/>
      <c r="E603" s="7"/>
      <c r="F603" s="8"/>
    </row>
    <row r="604" spans="1:6" x14ac:dyDescent="0.25">
      <c r="A604" s="9">
        <f>IF(A603="",1,A603+1)</f>
        <v>1</v>
      </c>
      <c r="B604" s="9">
        <v>44</v>
      </c>
      <c r="C604" t="str">
        <f ca="1">IF($C604="","",IF(ISERROR(VLOOKUP(B604,Athletes,2,FALSE)),"Unknown Athlete",PROPER(VLOOKUP(B604,Athletes,2,FALSE))))</f>
        <v>Summer Rose Sutton</v>
      </c>
      <c r="D604" t="str">
        <f ca="1">IF($C604="","",IF(VLOOKUP(B604,Athletes,3,FALSE)="","",VLOOKUP(B604,Athletes,3,FALSE)))</f>
        <v>CAC</v>
      </c>
      <c r="E604" t="str">
        <f ca="1">IF($C604="","",IF(ISERROR(VLOOKUP(B604,Athletes,6,FALSE)),"",VLOOKUP(B604,Athletes,6,FALSE)))</f>
        <v>U15G</v>
      </c>
      <c r="F604" s="11" t="s">
        <v>199</v>
      </c>
    </row>
    <row r="605" spans="1:6" x14ac:dyDescent="0.25">
      <c r="A605" s="9"/>
      <c r="B605" s="9"/>
      <c r="D605" t="str">
        <f>IF($C605="","",IF(VLOOKUP(B605,Athletes,3,FALSE)="","",VLOOKUP(B605,Athletes,3,FALSE)))</f>
        <v/>
      </c>
      <c r="E605" t="str">
        <f>IF($C605="","",IF(ISERROR(VLOOKUP(B605,Athletes,6,FALSE)),"",VLOOKUP(B605,Athletes,6,FALSE)))</f>
        <v/>
      </c>
      <c r="F605" s="10"/>
    </row>
    <row r="609" spans="1:6" ht="18" x14ac:dyDescent="0.25">
      <c r="A609" s="2" t="s">
        <v>0</v>
      </c>
      <c r="B609" s="2" t="s">
        <v>200</v>
      </c>
      <c r="D609" s="2"/>
      <c r="F609" s="3"/>
    </row>
    <row r="610" spans="1:6" ht="18" x14ac:dyDescent="0.25">
      <c r="A610" s="2"/>
      <c r="C610" s="2"/>
      <c r="D610" s="4"/>
      <c r="F610" s="1"/>
    </row>
    <row r="611" spans="1:6" ht="16.5" thickBot="1" x14ac:dyDescent="0.3">
      <c r="A611" s="5" t="s">
        <v>3</v>
      </c>
      <c r="B611" s="5" t="s">
        <v>4</v>
      </c>
      <c r="C611" s="5" t="s">
        <v>5</v>
      </c>
      <c r="D611" s="5" t="s">
        <v>6</v>
      </c>
      <c r="E611" s="5" t="s">
        <v>7</v>
      </c>
      <c r="F611" s="6" t="s">
        <v>8</v>
      </c>
    </row>
    <row r="612" spans="1:6" ht="15.75" x14ac:dyDescent="0.25">
      <c r="A612" s="7"/>
      <c r="B612" s="7"/>
      <c r="C612" s="7"/>
      <c r="D612" s="7"/>
      <c r="E612" s="7"/>
      <c r="F612" s="8"/>
    </row>
    <row r="613" spans="1:6" x14ac:dyDescent="0.25">
      <c r="A613" s="9">
        <f>IF(A612="",1,A612+1)</f>
        <v>1</v>
      </c>
      <c r="B613" s="9">
        <v>73</v>
      </c>
      <c r="C613" t="str">
        <f ca="1">IF($C613="","",IF(ISERROR(VLOOKUP(B613,Athletes,2,FALSE)),"Unknown Athlete",PROPER(VLOOKUP(B613,Athletes,2,FALSE))))</f>
        <v>Lucas Riches</v>
      </c>
      <c r="D613" t="str">
        <f ca="1">IF($C613="","",IF(VLOOKUP(B613,Athletes,3,FALSE)="","",VLOOKUP(B613,Athletes,3,FALSE)))</f>
        <v>N&amp;P</v>
      </c>
      <c r="E613" t="str">
        <f ca="1">IF($C613="","",IF(ISERROR(VLOOKUP(B613,Athletes,6,FALSE)),"",VLOOKUP(B613,Athletes,6,FALSE)))</f>
        <v>U15B</v>
      </c>
      <c r="F613" s="11" t="s">
        <v>201</v>
      </c>
    </row>
    <row r="614" spans="1:6" x14ac:dyDescent="0.25">
      <c r="A614" s="9">
        <f t="shared" ref="A614" si="64">IF(A613="",1,A613+1)</f>
        <v>2</v>
      </c>
      <c r="B614" s="9">
        <v>89</v>
      </c>
      <c r="C614" t="str">
        <f ca="1">IF($C614="","",IF(ISERROR(VLOOKUP(B614,Athletes,2,FALSE)),"Unknown Athlete",PROPER(VLOOKUP(B614,Athletes,2,FALSE))))</f>
        <v>Seth Robert Terry-Buss</v>
      </c>
      <c r="D614" t="str">
        <f ca="1">IF($C614="","",IF(VLOOKUP(B614,Athletes,3,FALSE)="","",VLOOKUP(B614,Athletes,3,FALSE)))</f>
        <v>N&amp;P</v>
      </c>
      <c r="E614" t="str">
        <f ca="1">IF($C614="","",IF(ISERROR(VLOOKUP(B614,Athletes,6,FALSE)),"",VLOOKUP(B614,Athletes,6,FALSE)))</f>
        <v>U15B</v>
      </c>
      <c r="F614" s="11" t="s">
        <v>202</v>
      </c>
    </row>
    <row r="618" spans="1:6" ht="18" x14ac:dyDescent="0.25">
      <c r="A618" s="2" t="s">
        <v>0</v>
      </c>
      <c r="B618" s="2" t="s">
        <v>203</v>
      </c>
      <c r="D618" s="2"/>
      <c r="F618" s="3"/>
    </row>
    <row r="619" spans="1:6" ht="18" x14ac:dyDescent="0.25">
      <c r="A619" s="2"/>
      <c r="C619" s="2"/>
      <c r="D619" s="4"/>
      <c r="F619" s="1"/>
    </row>
    <row r="620" spans="1:6" ht="16.5" thickBot="1" x14ac:dyDescent="0.3">
      <c r="A620" s="5" t="s">
        <v>3</v>
      </c>
      <c r="B620" s="5" t="s">
        <v>4</v>
      </c>
      <c r="C620" s="5" t="s">
        <v>5</v>
      </c>
      <c r="D620" s="5" t="s">
        <v>6</v>
      </c>
      <c r="E620" s="5" t="s">
        <v>7</v>
      </c>
      <c r="F620" s="6" t="s">
        <v>8</v>
      </c>
    </row>
    <row r="621" spans="1:6" ht="15.75" x14ac:dyDescent="0.25">
      <c r="A621" s="7"/>
      <c r="B621" s="7"/>
      <c r="C621" s="7"/>
      <c r="D621" s="7"/>
      <c r="E621" s="7"/>
      <c r="F621" s="8"/>
    </row>
    <row r="622" spans="1:6" x14ac:dyDescent="0.25">
      <c r="A622" s="9">
        <f>IF(A621="",1,A621+1)</f>
        <v>1</v>
      </c>
      <c r="B622" s="9">
        <v>33</v>
      </c>
      <c r="C622" t="str">
        <f ca="1">IF($C622="","",IF(ISERROR(VLOOKUP(B622,Athletes,2,FALSE)),"Unknown Athlete",PROPER(VLOOKUP(B622,Athletes,2,FALSE))))</f>
        <v>Oliver Williams</v>
      </c>
      <c r="D622" t="str">
        <f ca="1">IF($C622="","",IF(VLOOKUP(B622,Athletes,3,FALSE)="","",VLOOKUP(B622,Athletes,3,FALSE)))</f>
        <v>CAC</v>
      </c>
      <c r="E622" t="str">
        <f ca="1">IF($C622="","",IF(ISERROR(VLOOKUP(B622,Athletes,6,FALSE)),"",VLOOKUP(B622,Athletes,6,FALSE)))</f>
        <v>U13B</v>
      </c>
      <c r="F622" s="11" t="s">
        <v>195</v>
      </c>
    </row>
    <row r="623" spans="1:6" x14ac:dyDescent="0.25">
      <c r="A623" s="9">
        <f t="shared" ref="A623:A624" si="65">IF(A622="",1,A622+1)</f>
        <v>2</v>
      </c>
      <c r="B623" s="9">
        <v>4</v>
      </c>
      <c r="C623" t="str">
        <f ca="1">IF($C623="","",IF(ISERROR(VLOOKUP(B623,Athletes,2,FALSE)),"Unknown Athlete",PROPER(VLOOKUP(B623,Athletes,2,FALSE))))</f>
        <v>Ben Robinson</v>
      </c>
      <c r="D623" t="str">
        <f ca="1">IF($C623="","",IF(VLOOKUP(B623,Athletes,3,FALSE)="","",VLOOKUP(B623,Athletes,3,FALSE)))</f>
        <v>CAC</v>
      </c>
      <c r="E623" t="str">
        <f ca="1">IF($C623="","",IF(ISERROR(VLOOKUP(B623,Athletes,6,FALSE)),"",VLOOKUP(B623,Athletes,6,FALSE)))</f>
        <v>U13B</v>
      </c>
      <c r="F623" s="11" t="s">
        <v>204</v>
      </c>
    </row>
    <row r="624" spans="1:6" x14ac:dyDescent="0.25">
      <c r="A624" s="9">
        <f t="shared" si="65"/>
        <v>3</v>
      </c>
      <c r="B624" s="9">
        <v>8</v>
      </c>
      <c r="C624" t="str">
        <f ca="1">IF($C624="","",IF(ISERROR(VLOOKUP(B624,Athletes,2,FALSE)),"Unknown Athlete",PROPER(VLOOKUP(B624,Athletes,2,FALSE))))</f>
        <v>Elliot Smith</v>
      </c>
      <c r="D624" t="str">
        <f ca="1">IF($C624="","",IF(VLOOKUP(B624,Athletes,3,FALSE)="","",VLOOKUP(B624,Athletes,3,FALSE)))</f>
        <v>CAC</v>
      </c>
      <c r="E624" t="str">
        <f ca="1">IF($C624="","",IF(ISERROR(VLOOKUP(B624,Athletes,6,FALSE)),"",VLOOKUP(B624,Athletes,6,FALSE)))</f>
        <v>U13B</v>
      </c>
      <c r="F624" s="11" t="s">
        <v>205</v>
      </c>
    </row>
    <row r="628" spans="1:6" ht="18" x14ac:dyDescent="0.25">
      <c r="A628" s="2" t="s">
        <v>0</v>
      </c>
      <c r="B628" s="2" t="s">
        <v>206</v>
      </c>
      <c r="D628" s="2"/>
      <c r="F628" s="3"/>
    </row>
    <row r="629" spans="1:6" ht="18" x14ac:dyDescent="0.25">
      <c r="A629" s="2"/>
      <c r="C629" s="2"/>
      <c r="D629" s="4"/>
      <c r="F629" s="1"/>
    </row>
    <row r="630" spans="1:6" ht="16.5" thickBot="1" x14ac:dyDescent="0.3">
      <c r="A630" s="5" t="s">
        <v>3</v>
      </c>
      <c r="B630" s="5" t="s">
        <v>4</v>
      </c>
      <c r="C630" s="5" t="s">
        <v>5</v>
      </c>
      <c r="D630" s="5" t="s">
        <v>6</v>
      </c>
      <c r="E630" s="5" t="s">
        <v>7</v>
      </c>
      <c r="F630" s="6" t="s">
        <v>8</v>
      </c>
    </row>
    <row r="631" spans="1:6" ht="15.75" x14ac:dyDescent="0.25">
      <c r="A631" s="7"/>
      <c r="B631" s="7"/>
      <c r="C631" s="7"/>
      <c r="D631" s="7"/>
      <c r="E631" s="7"/>
      <c r="F631" s="8"/>
    </row>
    <row r="632" spans="1:6" x14ac:dyDescent="0.25">
      <c r="A632" s="9">
        <f>IF(A631="",1,A631+1)</f>
        <v>1</v>
      </c>
      <c r="B632" s="9">
        <v>139</v>
      </c>
      <c r="C632" t="str">
        <f ca="1">IF($C632="","",IF(ISERROR(VLOOKUP(B632,Athletes,2,FALSE)),"Unknown Athlete",PROPER(VLOOKUP(B632,Athletes,2,FALSE))))</f>
        <v>Elizabeth Hipwell</v>
      </c>
      <c r="D632" t="str">
        <f ca="1">IF($C632="","",IF(VLOOKUP(B632,Athletes,3,FALSE)="","",VLOOKUP(B632,Athletes,3,FALSE)))</f>
        <v xml:space="preserve">Penryn College </v>
      </c>
      <c r="E632" t="str">
        <f ca="1">IF($C632="","",IF(ISERROR(VLOOKUP(B632,Athletes,6,FALSE)),"",VLOOKUP(B632,Athletes,6,FALSE)))</f>
        <v>U13G</v>
      </c>
      <c r="F632" s="11" t="s">
        <v>207</v>
      </c>
    </row>
    <row r="636" spans="1:6" ht="18" x14ac:dyDescent="0.25">
      <c r="A636" s="2" t="s">
        <v>0</v>
      </c>
      <c r="B636" s="2" t="s">
        <v>208</v>
      </c>
      <c r="D636" s="2"/>
      <c r="F636" s="3"/>
    </row>
    <row r="637" spans="1:6" ht="18" x14ac:dyDescent="0.25">
      <c r="A637" s="2"/>
      <c r="C637" s="2"/>
      <c r="D637" s="4"/>
      <c r="F637" s="1"/>
    </row>
    <row r="638" spans="1:6" ht="16.5" thickBot="1" x14ac:dyDescent="0.3">
      <c r="A638" s="5" t="s">
        <v>3</v>
      </c>
      <c r="B638" s="5" t="s">
        <v>4</v>
      </c>
      <c r="C638" s="5" t="s">
        <v>5</v>
      </c>
      <c r="D638" s="5" t="s">
        <v>6</v>
      </c>
      <c r="E638" s="5" t="s">
        <v>7</v>
      </c>
      <c r="F638" s="6" t="s">
        <v>8</v>
      </c>
    </row>
    <row r="639" spans="1:6" ht="15.75" x14ac:dyDescent="0.25">
      <c r="A639" s="7"/>
      <c r="B639" s="7"/>
      <c r="C639" s="7"/>
      <c r="D639" s="7"/>
      <c r="E639" s="7"/>
      <c r="F639" s="8"/>
    </row>
    <row r="640" spans="1:6" x14ac:dyDescent="0.25">
      <c r="A640" s="9">
        <f>IF(A639="",1,A639+1)</f>
        <v>1</v>
      </c>
      <c r="B640" s="9">
        <v>161</v>
      </c>
      <c r="C640" t="str">
        <f ca="1">IF($C640="","",IF(ISERROR(VLOOKUP(B640,Athletes,2,FALSE)),"Unknown Athlete",PROPER(VLOOKUP(B640,Athletes,2,FALSE))))</f>
        <v>Blake Williams</v>
      </c>
      <c r="D640" t="str">
        <f ca="1">IF($C640="","",IF(VLOOKUP(B640,Athletes,3,FALSE)="","",VLOOKUP(B640,Athletes,3,FALSE)))</f>
        <v>N&amp;P</v>
      </c>
      <c r="E640" t="str">
        <f ca="1">IF($C640="","",IF(ISERROR(VLOOKUP(B640,Athletes,6,FALSE)),"",VLOOKUP(B640,Athletes,6,FALSE)))</f>
        <v>U20 Men</v>
      </c>
      <c r="F640" s="11" t="s">
        <v>209</v>
      </c>
    </row>
    <row r="641" spans="1:6" x14ac:dyDescent="0.25">
      <c r="A641" s="9">
        <f t="shared" ref="A641" si="66">IF(A640="",1,A640+1)</f>
        <v>2</v>
      </c>
      <c r="B641" s="9">
        <v>71</v>
      </c>
      <c r="C641" t="str">
        <f ca="1">IF($C641="","",IF(ISERROR(VLOOKUP(B641,Athletes,2,FALSE)),"Unknown Athlete",PROPER(VLOOKUP(B641,Athletes,2,FALSE))))</f>
        <v>Kyran James</v>
      </c>
      <c r="D641" t="str">
        <f ca="1">IF($C641="","",IF(VLOOKUP(B641,Athletes,3,FALSE)="","",VLOOKUP(B641,Athletes,3,FALSE)))</f>
        <v>N&amp;P</v>
      </c>
      <c r="E641" t="str">
        <f ca="1">IF($C641="","",IF(ISERROR(VLOOKUP(B641,Athletes,6,FALSE)),"",VLOOKUP(B641,Athletes,6,FALSE)))</f>
        <v>U20 Men</v>
      </c>
      <c r="F641" s="11" t="s">
        <v>210</v>
      </c>
    </row>
    <row r="645" spans="1:6" ht="18" x14ac:dyDescent="0.25">
      <c r="A645" s="2" t="s">
        <v>0</v>
      </c>
      <c r="B645" s="2" t="s">
        <v>211</v>
      </c>
      <c r="D645" s="2"/>
      <c r="F645" s="3"/>
    </row>
    <row r="646" spans="1:6" ht="18" x14ac:dyDescent="0.25">
      <c r="A646" s="2"/>
      <c r="C646" s="2"/>
      <c r="D646" s="4"/>
      <c r="F646" s="1"/>
    </row>
    <row r="647" spans="1:6" ht="16.5" thickBot="1" x14ac:dyDescent="0.3">
      <c r="A647" s="5" t="s">
        <v>3</v>
      </c>
      <c r="B647" s="5" t="s">
        <v>4</v>
      </c>
      <c r="C647" s="5" t="s">
        <v>5</v>
      </c>
      <c r="D647" s="5" t="s">
        <v>6</v>
      </c>
      <c r="E647" s="5" t="s">
        <v>7</v>
      </c>
      <c r="F647" s="6" t="s">
        <v>8</v>
      </c>
    </row>
    <row r="648" spans="1:6" ht="15.75" x14ac:dyDescent="0.25">
      <c r="A648" s="7"/>
      <c r="B648" s="7"/>
      <c r="C648" s="7"/>
      <c r="D648" s="7"/>
      <c r="E648" s="7"/>
      <c r="F648" s="8"/>
    </row>
    <row r="649" spans="1:6" x14ac:dyDescent="0.25">
      <c r="A649" s="9">
        <f>IF(A648="",1,A648+1)</f>
        <v>1</v>
      </c>
      <c r="B649" s="9">
        <v>108</v>
      </c>
      <c r="C649" t="str">
        <f ca="1">IF($C649="","",IF(ISERROR(VLOOKUP(B649,Athletes,2,FALSE)),"Unknown Athlete",PROPER(VLOOKUP(B649,Athletes,2,FALSE))))</f>
        <v>Finley Oluwatobi Eales</v>
      </c>
      <c r="D649" t="str">
        <f ca="1">IF($C649="","",IF(VLOOKUP(B649,Athletes,3,FALSE)="","",VLOOKUP(B649,Athletes,3,FALSE)))</f>
        <v>COPAC</v>
      </c>
      <c r="E649" t="str">
        <f ca="1">IF($C649="","",IF(ISERROR(VLOOKUP(B649,Athletes,6,FALSE)),"",VLOOKUP(B649,Athletes,6,FALSE)))</f>
        <v>U13B</v>
      </c>
      <c r="F649" s="11" t="s">
        <v>180</v>
      </c>
    </row>
    <row r="650" spans="1:6" x14ac:dyDescent="0.25">
      <c r="A650" s="9">
        <f t="shared" ref="A650:A653" si="67">IF(A649="",1,A649+1)</f>
        <v>2</v>
      </c>
      <c r="B650" s="9">
        <v>33</v>
      </c>
      <c r="C650" t="str">
        <f ca="1">IF($C650="","",IF(ISERROR(VLOOKUP(B650,Athletes,2,FALSE)),"Unknown Athlete",PROPER(VLOOKUP(B650,Athletes,2,FALSE))))</f>
        <v>Oliver Williams</v>
      </c>
      <c r="D650" t="str">
        <f ca="1">IF($C650="","",IF(VLOOKUP(B650,Athletes,3,FALSE)="","",VLOOKUP(B650,Athletes,3,FALSE)))</f>
        <v>CAC</v>
      </c>
      <c r="E650" t="str">
        <f ca="1">IF($C650="","",IF(ISERROR(VLOOKUP(B650,Athletes,6,FALSE)),"",VLOOKUP(B650,Athletes,6,FALSE)))</f>
        <v>U13B</v>
      </c>
      <c r="F650" s="11" t="s">
        <v>212</v>
      </c>
    </row>
    <row r="651" spans="1:6" x14ac:dyDescent="0.25">
      <c r="A651" s="9">
        <f t="shared" si="67"/>
        <v>3</v>
      </c>
      <c r="B651" s="9">
        <v>62</v>
      </c>
      <c r="C651" t="str">
        <f ca="1">IF($C651="","",IF(ISERROR(VLOOKUP(B651,Athletes,2,FALSE)),"Unknown Athlete",PROPER(VLOOKUP(B651,Athletes,2,FALSE))))</f>
        <v>Finlay Andrew Spry</v>
      </c>
      <c r="D651" t="str">
        <f ca="1">IF($C651="","",IF(VLOOKUP(B651,Athletes,3,FALSE)="","",VLOOKUP(B651,Athletes,3,FALSE)))</f>
        <v>N&amp;P</v>
      </c>
      <c r="E651" t="str">
        <f ca="1">IF($C651="","",IF(ISERROR(VLOOKUP(B651,Athletes,6,FALSE)),"",VLOOKUP(B651,Athletes,6,FALSE)))</f>
        <v>U13B</v>
      </c>
      <c r="F651" s="11" t="s">
        <v>156</v>
      </c>
    </row>
    <row r="652" spans="1:6" x14ac:dyDescent="0.25">
      <c r="A652" s="9">
        <f t="shared" si="67"/>
        <v>4</v>
      </c>
      <c r="B652" s="9">
        <v>45</v>
      </c>
      <c r="C652" t="str">
        <f ca="1">IF($C652="","",IF(ISERROR(VLOOKUP(B652,Athletes,2,FALSE)),"Unknown Athlete",PROPER(VLOOKUP(B652,Athletes,2,FALSE))))</f>
        <v>Zach Jelbert</v>
      </c>
      <c r="D652" t="str">
        <f ca="1">IF($C652="","",IF(VLOOKUP(B652,Athletes,3,FALSE)="","",VLOOKUP(B652,Athletes,3,FALSE)))</f>
        <v>CAC</v>
      </c>
      <c r="E652" t="str">
        <f ca="1">IF($C652="","",IF(ISERROR(VLOOKUP(B652,Athletes,6,FALSE)),"",VLOOKUP(B652,Athletes,6,FALSE)))</f>
        <v>U13B</v>
      </c>
      <c r="F652" s="11" t="s">
        <v>156</v>
      </c>
    </row>
    <row r="653" spans="1:6" x14ac:dyDescent="0.25">
      <c r="A653" s="9">
        <f t="shared" si="67"/>
        <v>5</v>
      </c>
      <c r="B653" s="9">
        <v>117</v>
      </c>
      <c r="C653" t="str">
        <f ca="1">IF($C653="","",IF(ISERROR(VLOOKUP(B653,Athletes,2,FALSE)),"Unknown Athlete",PROPER(VLOOKUP(B653,Athletes,2,FALSE))))</f>
        <v>Lucas Sweeney</v>
      </c>
      <c r="D653" t="str">
        <f ca="1">IF($C653="","",IF(VLOOKUP(B653,Athletes,3,FALSE)="","",VLOOKUP(B653,Athletes,3,FALSE)))</f>
        <v>COPAC</v>
      </c>
      <c r="E653" t="str">
        <f ca="1">IF($C653="","",IF(ISERROR(VLOOKUP(B653,Athletes,6,FALSE)),"",VLOOKUP(B653,Athletes,6,FALSE)))</f>
        <v>U13B</v>
      </c>
      <c r="F653" s="11" t="s">
        <v>213</v>
      </c>
    </row>
    <row r="657" spans="1:6" ht="18" x14ac:dyDescent="0.25">
      <c r="A657" s="2" t="s">
        <v>0</v>
      </c>
      <c r="B657" s="2" t="s">
        <v>214</v>
      </c>
      <c r="D657" s="2"/>
      <c r="F657" s="3"/>
    </row>
    <row r="658" spans="1:6" ht="18" x14ac:dyDescent="0.25">
      <c r="A658" s="2"/>
      <c r="C658" s="2"/>
      <c r="D658" s="4"/>
      <c r="F658" s="1"/>
    </row>
    <row r="659" spans="1:6" ht="16.5" thickBot="1" x14ac:dyDescent="0.3">
      <c r="A659" s="5" t="s">
        <v>3</v>
      </c>
      <c r="B659" s="5" t="s">
        <v>4</v>
      </c>
      <c r="C659" s="5" t="s">
        <v>5</v>
      </c>
      <c r="D659" s="5" t="s">
        <v>6</v>
      </c>
      <c r="E659" s="5" t="s">
        <v>7</v>
      </c>
      <c r="F659" s="6" t="s">
        <v>8</v>
      </c>
    </row>
    <row r="660" spans="1:6" ht="15.75" x14ac:dyDescent="0.25">
      <c r="A660" s="7"/>
      <c r="B660" s="7"/>
      <c r="C660" s="7"/>
      <c r="D660" s="7"/>
      <c r="E660" s="7"/>
      <c r="F660" s="8"/>
    </row>
    <row r="661" spans="1:6" x14ac:dyDescent="0.25">
      <c r="A661" s="9">
        <f>IF(A660="",1,A660+1)</f>
        <v>1</v>
      </c>
      <c r="B661" s="9">
        <v>94</v>
      </c>
      <c r="C661" t="str">
        <f ca="1">IF($C661="","",IF(ISERROR(VLOOKUP(B661,Athletes,2,FALSE)),"Unknown Athlete",PROPER(VLOOKUP(B661,Athletes,2,FALSE))))</f>
        <v>Zienna Renee Eva Pattenden-Daly</v>
      </c>
      <c r="D661" t="str">
        <f ca="1">IF($C661="","",IF(VLOOKUP(B661,Athletes,3,FALSE)="","",VLOOKUP(B661,Athletes,3,FALSE)))</f>
        <v>N&amp;P</v>
      </c>
      <c r="E661" t="str">
        <f ca="1">IF($C661="","",IF(ISERROR(VLOOKUP(B661,Athletes,6,FALSE)),"",VLOOKUP(B661,Athletes,6,FALSE)))</f>
        <v>U15G</v>
      </c>
      <c r="F661" s="11" t="s">
        <v>215</v>
      </c>
    </row>
    <row r="662" spans="1:6" x14ac:dyDescent="0.25">
      <c r="A662" s="9">
        <f t="shared" ref="A662:A665" si="68">IF(A661="",1,A661+1)</f>
        <v>2</v>
      </c>
      <c r="B662" s="9">
        <v>84</v>
      </c>
      <c r="C662" t="str">
        <f ca="1">IF($C662="","",IF(ISERROR(VLOOKUP(B662,Athletes,2,FALSE)),"Unknown Athlete",PROPER(VLOOKUP(B662,Athletes,2,FALSE))))</f>
        <v>Poppy Grace Mulready</v>
      </c>
      <c r="D662" t="str">
        <f ca="1">IF($C662="","",IF(VLOOKUP(B662,Athletes,3,FALSE)="","",VLOOKUP(B662,Athletes,3,FALSE)))</f>
        <v>N&amp;P</v>
      </c>
      <c r="E662" t="str">
        <f ca="1">IF($C662="","",IF(ISERROR(VLOOKUP(B662,Athletes,6,FALSE)),"",VLOOKUP(B662,Athletes,6,FALSE)))</f>
        <v>U15G</v>
      </c>
      <c r="F662" s="11" t="s">
        <v>216</v>
      </c>
    </row>
    <row r="663" spans="1:6" x14ac:dyDescent="0.25">
      <c r="A663" s="9">
        <f t="shared" si="68"/>
        <v>3</v>
      </c>
      <c r="B663" s="9">
        <v>155</v>
      </c>
      <c r="C663" t="str">
        <f ca="1">IF($C663="","",IF(ISERROR(VLOOKUP(B663,Athletes,2,FALSE)),"Unknown Athlete",PROPER(VLOOKUP(B663,Athletes,2,FALSE))))</f>
        <v>Isabelle Doney</v>
      </c>
      <c r="D663" t="str">
        <f ca="1">IF($C663="","",IF(VLOOKUP(B663,Athletes,3,FALSE)="","",VLOOKUP(B663,Athletes,3,FALSE)))</f>
        <v>TAC</v>
      </c>
      <c r="E663" t="str">
        <f ca="1">IF($C663="","",IF(ISERROR(VLOOKUP(B663,Athletes,6,FALSE)),"",VLOOKUP(B663,Athletes,6,FALSE)))</f>
        <v>U15G</v>
      </c>
      <c r="F663" s="11" t="s">
        <v>180</v>
      </c>
    </row>
    <row r="664" spans="1:6" x14ac:dyDescent="0.25">
      <c r="A664" s="9">
        <f t="shared" si="68"/>
        <v>4</v>
      </c>
      <c r="B664" s="9">
        <v>98</v>
      </c>
      <c r="C664" t="str">
        <f ca="1">IF($C664="","",IF(ISERROR(VLOOKUP(B664,Athletes,2,FALSE)),"Unknown Athlete",PROPER(VLOOKUP(B664,Athletes,2,FALSE))))</f>
        <v>Ayla Orgacki</v>
      </c>
      <c r="D664" t="str">
        <f ca="1">IF($C664="","",IF(VLOOKUP(B664,Athletes,3,FALSE)="","",VLOOKUP(B664,Athletes,3,FALSE)))</f>
        <v>COPAC</v>
      </c>
      <c r="E664" t="str">
        <f ca="1">IF($C664="","",IF(ISERROR(VLOOKUP(B664,Athletes,6,FALSE)),"",VLOOKUP(B664,Athletes,6,FALSE)))</f>
        <v>U15G</v>
      </c>
      <c r="F664" s="11" t="s">
        <v>217</v>
      </c>
    </row>
    <row r="665" spans="1:6" x14ac:dyDescent="0.25">
      <c r="A665" s="9">
        <f t="shared" si="68"/>
        <v>5</v>
      </c>
      <c r="B665" s="9">
        <v>21</v>
      </c>
      <c r="C665" t="str">
        <f ca="1">IF($C665="","",IF(ISERROR(VLOOKUP(B665,Athletes,2,FALSE)),"Unknown Athlete",PROPER(VLOOKUP(B665,Athletes,2,FALSE))))</f>
        <v>Kate Elizabeth Florence Boulton</v>
      </c>
      <c r="D665" t="str">
        <f ca="1">IF($C665="","",IF(VLOOKUP(B665,Athletes,3,FALSE)="","",VLOOKUP(B665,Athletes,3,FALSE)))</f>
        <v>CAC</v>
      </c>
      <c r="E665" t="str">
        <f ca="1">IF($C665="","",IF(ISERROR(VLOOKUP(B665,Athletes,6,FALSE)),"",VLOOKUP(B665,Athletes,6,FALSE)))</f>
        <v>U15G</v>
      </c>
      <c r="F665" s="11" t="s">
        <v>212</v>
      </c>
    </row>
    <row r="669" spans="1:6" ht="18" x14ac:dyDescent="0.25">
      <c r="A669" s="2" t="s">
        <v>0</v>
      </c>
      <c r="B669" s="2" t="s">
        <v>218</v>
      </c>
      <c r="D669" s="2"/>
      <c r="F669" s="3"/>
    </row>
    <row r="670" spans="1:6" ht="18" x14ac:dyDescent="0.25">
      <c r="A670" s="2"/>
      <c r="C670" s="2"/>
      <c r="D670" s="4"/>
      <c r="F670" s="1"/>
    </row>
    <row r="671" spans="1:6" ht="16.5" thickBot="1" x14ac:dyDescent="0.3">
      <c r="A671" s="5" t="s">
        <v>3</v>
      </c>
      <c r="B671" s="5" t="s">
        <v>4</v>
      </c>
      <c r="C671" s="5" t="s">
        <v>5</v>
      </c>
      <c r="D671" s="5" t="s">
        <v>6</v>
      </c>
      <c r="E671" s="5" t="s">
        <v>7</v>
      </c>
      <c r="F671" s="6" t="s">
        <v>8</v>
      </c>
    </row>
    <row r="672" spans="1:6" ht="15.75" x14ac:dyDescent="0.25">
      <c r="A672" s="7"/>
      <c r="B672" s="7"/>
      <c r="C672" s="7"/>
      <c r="D672" s="7"/>
      <c r="E672" s="7"/>
      <c r="F672" s="8"/>
    </row>
    <row r="673" spans="1:6" x14ac:dyDescent="0.25">
      <c r="A673" s="9">
        <f>IF(A672="",1,A672+1)</f>
        <v>1</v>
      </c>
      <c r="B673" s="9">
        <v>59</v>
      </c>
      <c r="C673" t="str">
        <f ca="1">IF($C673="","",IF(ISERROR(VLOOKUP(B673,Athletes,2,FALSE)),"Unknown Athlete",PROPER(VLOOKUP(B673,Athletes,2,FALSE))))</f>
        <v>Edward Robert James Northey</v>
      </c>
      <c r="D673" t="str">
        <f ca="1">IF($C673="","",IF(VLOOKUP(B673,Athletes,3,FALSE)="","",VLOOKUP(B673,Athletes,3,FALSE)))</f>
        <v>N&amp;P</v>
      </c>
      <c r="E673" t="str">
        <f ca="1">IF($C673="","",IF(ISERROR(VLOOKUP(B673,Athletes,6,FALSE)),"",VLOOKUP(B673,Athletes,6,FALSE)))</f>
        <v>U15B</v>
      </c>
      <c r="F673" s="11" t="s">
        <v>219</v>
      </c>
    </row>
    <row r="674" spans="1:6" x14ac:dyDescent="0.25">
      <c r="A674" s="9">
        <f t="shared" ref="A674:A676" si="69">IF(A673="",1,A673+1)</f>
        <v>2</v>
      </c>
      <c r="B674" s="9">
        <v>74</v>
      </c>
      <c r="C674" t="str">
        <f ca="1">IF($C674="","",IF(ISERROR(VLOOKUP(B674,Athletes,2,FALSE)),"Unknown Athlete",PROPER(VLOOKUP(B674,Athletes,2,FALSE))))</f>
        <v>Lukah Joseph Williams</v>
      </c>
      <c r="D674" t="str">
        <f ca="1">IF($C674="","",IF(VLOOKUP(B674,Athletes,3,FALSE)="","",VLOOKUP(B674,Athletes,3,FALSE)))</f>
        <v>N&amp;P</v>
      </c>
      <c r="E674" t="str">
        <f ca="1">IF($C674="","",IF(ISERROR(VLOOKUP(B674,Athletes,6,FALSE)),"",VLOOKUP(B674,Athletes,6,FALSE)))</f>
        <v>U15B</v>
      </c>
      <c r="F674" s="11" t="s">
        <v>177</v>
      </c>
    </row>
    <row r="675" spans="1:6" x14ac:dyDescent="0.25">
      <c r="A675" s="9">
        <f t="shared" si="69"/>
        <v>3</v>
      </c>
      <c r="B675" s="9">
        <v>72</v>
      </c>
      <c r="C675" t="str">
        <f ca="1">IF($C675="","",IF(ISERROR(VLOOKUP(B675,Athletes,2,FALSE)),"Unknown Athlete",PROPER(VLOOKUP(B675,Athletes,2,FALSE))))</f>
        <v>Lorcan Blown</v>
      </c>
      <c r="D675" t="str">
        <f ca="1">IF($C675="","",IF(VLOOKUP(B675,Athletes,3,FALSE)="","",VLOOKUP(B675,Athletes,3,FALSE)))</f>
        <v>N&amp;P</v>
      </c>
      <c r="E675" t="str">
        <f ca="1">IF($C675="","",IF(ISERROR(VLOOKUP(B675,Athletes,6,FALSE)),"",VLOOKUP(B675,Athletes,6,FALSE)))</f>
        <v>U15B</v>
      </c>
      <c r="F675" s="11" t="s">
        <v>177</v>
      </c>
    </row>
    <row r="676" spans="1:6" x14ac:dyDescent="0.25">
      <c r="A676" s="9">
        <f t="shared" si="69"/>
        <v>4</v>
      </c>
      <c r="B676" s="9">
        <v>120</v>
      </c>
      <c r="C676" t="str">
        <f ca="1">IF($C676="","",IF(ISERROR(VLOOKUP(B676,Athletes,2,FALSE)),"Unknown Athlete",PROPER(VLOOKUP(B676,Athletes,2,FALSE))))</f>
        <v>Omar Hammoudeh</v>
      </c>
      <c r="D676" t="str">
        <f ca="1">IF($C676="","",IF(VLOOKUP(B676,Athletes,3,FALSE)="","",VLOOKUP(B676,Athletes,3,FALSE)))</f>
        <v>COPAC</v>
      </c>
      <c r="E676" t="str">
        <f ca="1">IF($C676="","",IF(ISERROR(VLOOKUP(B676,Athletes,6,FALSE)),"",VLOOKUP(B676,Athletes,6,FALSE)))</f>
        <v>U15B</v>
      </c>
      <c r="F676" s="11" t="s">
        <v>220</v>
      </c>
    </row>
    <row r="680" spans="1:6" ht="18" x14ac:dyDescent="0.25">
      <c r="A680" s="2" t="s">
        <v>0</v>
      </c>
      <c r="B680" s="2" t="s">
        <v>221</v>
      </c>
      <c r="D680" s="2"/>
      <c r="F680" s="3"/>
    </row>
    <row r="681" spans="1:6" ht="18" x14ac:dyDescent="0.25">
      <c r="A681" s="2"/>
      <c r="C681" s="2"/>
      <c r="D681" s="4"/>
      <c r="F681" s="1"/>
    </row>
    <row r="682" spans="1:6" ht="16.5" thickBot="1" x14ac:dyDescent="0.3">
      <c r="A682" s="5" t="s">
        <v>3</v>
      </c>
      <c r="B682" s="5" t="s">
        <v>4</v>
      </c>
      <c r="C682" s="5" t="s">
        <v>5</v>
      </c>
      <c r="D682" s="5" t="s">
        <v>6</v>
      </c>
      <c r="E682" s="5" t="s">
        <v>7</v>
      </c>
      <c r="F682" s="6" t="s">
        <v>8</v>
      </c>
    </row>
    <row r="683" spans="1:6" ht="15.75" x14ac:dyDescent="0.25">
      <c r="A683" s="7"/>
      <c r="B683" s="7"/>
      <c r="C683" s="7"/>
      <c r="D683" s="7"/>
      <c r="E683" s="7"/>
      <c r="F683" s="8"/>
    </row>
    <row r="684" spans="1:6" x14ac:dyDescent="0.25">
      <c r="A684" s="9">
        <f>IF(A683="",1,A683+1)</f>
        <v>1</v>
      </c>
      <c r="B684" s="9">
        <v>79</v>
      </c>
      <c r="C684" t="str">
        <f ca="1">IF($C684="","",IF(ISERROR(VLOOKUP(B684,Athletes,2,FALSE)),"Unknown Athlete",PROPER(VLOOKUP(B684,Athletes,2,FALSE))))</f>
        <v>Nevie Tamblyn</v>
      </c>
      <c r="D684" t="str">
        <f ca="1">IF($C684="","",IF(VLOOKUP(B684,Athletes,3,FALSE)="","",VLOOKUP(B684,Athletes,3,FALSE)))</f>
        <v>N&amp;P</v>
      </c>
      <c r="E684" t="str">
        <f ca="1">IF($C684="","",IF(ISERROR(VLOOKUP(B684,Athletes,6,FALSE)),"",VLOOKUP(B684,Athletes,6,FALSE)))</f>
        <v>U17W</v>
      </c>
      <c r="F684" s="11" t="s">
        <v>222</v>
      </c>
    </row>
    <row r="685" spans="1:6" x14ac:dyDescent="0.25">
      <c r="A685" s="9">
        <f t="shared" ref="A685:A686" si="70">IF(A684="",1,A684+1)</f>
        <v>2</v>
      </c>
      <c r="B685" s="9">
        <v>52</v>
      </c>
      <c r="C685" t="str">
        <f ca="1">IF($C685="","",IF(ISERROR(VLOOKUP(B685,Athletes,2,FALSE)),"Unknown Athlete",PROPER(VLOOKUP(B685,Athletes,2,FALSE))))</f>
        <v>Amy Ratcliffe</v>
      </c>
      <c r="D685" t="str">
        <f ca="1">IF($C685="","",IF(VLOOKUP(B685,Athletes,3,FALSE)="","",VLOOKUP(B685,Athletes,3,FALSE)))</f>
        <v>N&amp;P</v>
      </c>
      <c r="E685" t="str">
        <f ca="1">IF($C685="","",IF(ISERROR(VLOOKUP(B685,Athletes,6,FALSE)),"",VLOOKUP(B685,Athletes,6,FALSE)))</f>
        <v>U17W</v>
      </c>
      <c r="F685" s="11" t="s">
        <v>223</v>
      </c>
    </row>
    <row r="686" spans="1:6" x14ac:dyDescent="0.25">
      <c r="A686" s="9">
        <f t="shared" si="70"/>
        <v>3</v>
      </c>
      <c r="B686" s="9">
        <v>154</v>
      </c>
      <c r="C686" t="str">
        <f ca="1">IF($C686="","",IF(ISERROR(VLOOKUP(B686,Athletes,2,FALSE)),"Unknown Athlete",PROPER(VLOOKUP(B686,Athletes,2,FALSE))))</f>
        <v>Charlotte Doney</v>
      </c>
      <c r="D686" t="str">
        <f ca="1">IF($C686="","",IF(VLOOKUP(B686,Athletes,3,FALSE)="","",VLOOKUP(B686,Athletes,3,FALSE)))</f>
        <v>TAC</v>
      </c>
      <c r="E686" t="str">
        <f ca="1">IF($C686="","",IF(ISERROR(VLOOKUP(B686,Athletes,6,FALSE)),"",VLOOKUP(B686,Athletes,6,FALSE)))</f>
        <v>U17W</v>
      </c>
      <c r="F686" s="11" t="s">
        <v>224</v>
      </c>
    </row>
    <row r="690" spans="1:6" ht="18" x14ac:dyDescent="0.25">
      <c r="A690" s="2" t="s">
        <v>0</v>
      </c>
      <c r="B690" s="2" t="s">
        <v>225</v>
      </c>
      <c r="D690" s="2"/>
      <c r="F690" s="3"/>
    </row>
    <row r="691" spans="1:6" ht="18" x14ac:dyDescent="0.25">
      <c r="A691" s="2"/>
      <c r="C691" s="2"/>
      <c r="D691" s="4"/>
      <c r="F691" s="1"/>
    </row>
    <row r="692" spans="1:6" ht="16.5" thickBot="1" x14ac:dyDescent="0.3">
      <c r="A692" s="5" t="s">
        <v>3</v>
      </c>
      <c r="B692" s="5" t="s">
        <v>4</v>
      </c>
      <c r="C692" s="5" t="s">
        <v>5</v>
      </c>
      <c r="D692" s="5" t="s">
        <v>6</v>
      </c>
      <c r="E692" s="5" t="s">
        <v>7</v>
      </c>
      <c r="F692" s="6" t="s">
        <v>8</v>
      </c>
    </row>
    <row r="693" spans="1:6" ht="15.75" x14ac:dyDescent="0.25">
      <c r="A693" s="7"/>
      <c r="B693" s="7"/>
      <c r="C693" s="7"/>
      <c r="D693" s="7"/>
      <c r="E693" s="7"/>
      <c r="F693" s="8"/>
    </row>
    <row r="694" spans="1:6" x14ac:dyDescent="0.25">
      <c r="A694" s="9">
        <f>IF(A693="",1,A693+1)</f>
        <v>1</v>
      </c>
      <c r="B694" s="9">
        <v>27</v>
      </c>
      <c r="C694" t="str">
        <f ca="1">IF($C694="","",IF(ISERROR(VLOOKUP(B694,Athletes,2,FALSE)),"Unknown Athlete",PROPER(VLOOKUP(B694,Athletes,2,FALSE))))</f>
        <v>Lilian Ford</v>
      </c>
      <c r="D694" t="str">
        <f ca="1">IF($C694="","",IF(VLOOKUP(B694,Athletes,3,FALSE)="","",VLOOKUP(B694,Athletes,3,FALSE)))</f>
        <v>CAC</v>
      </c>
      <c r="E694" t="str">
        <f ca="1">IF($C694="","",IF(ISERROR(VLOOKUP(B694,Athletes,6,FALSE)),"",VLOOKUP(B694,Athletes,6,FALSE)))</f>
        <v>U20 Women</v>
      </c>
      <c r="F694" s="11" t="s">
        <v>212</v>
      </c>
    </row>
    <row r="698" spans="1:6" ht="18" x14ac:dyDescent="0.25">
      <c r="A698" s="2" t="s">
        <v>0</v>
      </c>
      <c r="B698" s="2" t="s">
        <v>226</v>
      </c>
      <c r="D698" s="2"/>
      <c r="F698" s="3"/>
    </row>
    <row r="699" spans="1:6" ht="18" x14ac:dyDescent="0.25">
      <c r="A699" s="2"/>
      <c r="C699" s="2"/>
      <c r="D699" s="4"/>
      <c r="F699" s="1"/>
    </row>
    <row r="700" spans="1:6" ht="16.5" thickBot="1" x14ac:dyDescent="0.3">
      <c r="A700" s="5" t="s">
        <v>3</v>
      </c>
      <c r="B700" s="5" t="s">
        <v>4</v>
      </c>
      <c r="C700" s="5" t="s">
        <v>5</v>
      </c>
      <c r="D700" s="5" t="s">
        <v>6</v>
      </c>
      <c r="E700" s="5" t="s">
        <v>7</v>
      </c>
      <c r="F700" s="6" t="s">
        <v>8</v>
      </c>
    </row>
    <row r="701" spans="1:6" ht="15.75" x14ac:dyDescent="0.25">
      <c r="A701" s="7"/>
      <c r="B701" s="7"/>
      <c r="C701" s="7"/>
      <c r="D701" s="7"/>
      <c r="E701" s="7"/>
      <c r="F701" s="8"/>
    </row>
    <row r="702" spans="1:6" x14ac:dyDescent="0.25">
      <c r="A702" s="9">
        <f>IF(A701="",1,A701+1)</f>
        <v>1</v>
      </c>
      <c r="B702" s="9">
        <v>15</v>
      </c>
      <c r="C702" t="str">
        <f ca="1">IF($C702="","",IF(ISERROR(VLOOKUP(B702,Athletes,2,FALSE)),"Unknown Athlete",PROPER(VLOOKUP(B702,Athletes,2,FALSE))))</f>
        <v>Giorgi Easterbrook</v>
      </c>
      <c r="D702" t="str">
        <f ca="1">IF($C702="","",IF(VLOOKUP(B702,Athletes,3,FALSE)="","",VLOOKUP(B702,Athletes,3,FALSE)))</f>
        <v>CAC</v>
      </c>
      <c r="E702" t="str">
        <f ca="1">IF($C702="","",IF(ISERROR(VLOOKUP(B702,Athletes,6,FALSE)),"",VLOOKUP(B702,Athletes,6,FALSE)))</f>
        <v>Senior Women</v>
      </c>
      <c r="F702" s="11" t="s">
        <v>185</v>
      </c>
    </row>
    <row r="706" spans="1:6" ht="18" x14ac:dyDescent="0.25">
      <c r="A706" s="2" t="s">
        <v>0</v>
      </c>
      <c r="B706" s="2" t="s">
        <v>227</v>
      </c>
      <c r="D706" s="2"/>
      <c r="F706" s="3"/>
    </row>
    <row r="707" spans="1:6" ht="18" x14ac:dyDescent="0.25">
      <c r="A707" s="2"/>
      <c r="C707" s="2"/>
      <c r="D707" s="4"/>
      <c r="F707" s="1"/>
    </row>
    <row r="708" spans="1:6" ht="16.5" thickBot="1" x14ac:dyDescent="0.3">
      <c r="A708" s="5" t="s">
        <v>3</v>
      </c>
      <c r="B708" s="5" t="s">
        <v>4</v>
      </c>
      <c r="C708" s="5" t="s">
        <v>5</v>
      </c>
      <c r="D708" s="5" t="s">
        <v>6</v>
      </c>
      <c r="E708" s="5" t="s">
        <v>7</v>
      </c>
      <c r="F708" s="6" t="s">
        <v>8</v>
      </c>
    </row>
    <row r="709" spans="1:6" ht="15.75" x14ac:dyDescent="0.25">
      <c r="A709" s="7"/>
      <c r="B709" s="7"/>
      <c r="C709" s="7"/>
      <c r="D709" s="7"/>
      <c r="E709" s="7"/>
      <c r="F709" s="8"/>
    </row>
    <row r="710" spans="1:6" x14ac:dyDescent="0.25">
      <c r="A710" s="9">
        <f>IF(A709="",1,A709+1)</f>
        <v>1</v>
      </c>
      <c r="B710" s="9">
        <v>50</v>
      </c>
      <c r="C710" t="str">
        <f ca="1">IF($C710="","",IF(ISERROR(VLOOKUP(B710,Athletes,2,FALSE)),"Unknown Athlete",PROPER(VLOOKUP(B710,Athletes,2,FALSE))))</f>
        <v>Alexander James Chamberlain</v>
      </c>
      <c r="D710" t="str">
        <f ca="1">IF($C710="","",IF(VLOOKUP(B710,Athletes,3,FALSE)="","",VLOOKUP(B710,Athletes,3,FALSE)))</f>
        <v>N&amp;P</v>
      </c>
      <c r="E710" t="str">
        <f ca="1">IF($C710="","",IF(ISERROR(VLOOKUP(B710,Athletes,6,FALSE)),"",VLOOKUP(B710,Athletes,6,FALSE)))</f>
        <v>U17M</v>
      </c>
      <c r="F710" s="11" t="s">
        <v>228</v>
      </c>
    </row>
    <row r="711" spans="1:6" x14ac:dyDescent="0.25">
      <c r="A711" s="9">
        <f t="shared" ref="A711:A713" si="71">IF(A710="",1,A710+1)</f>
        <v>2</v>
      </c>
      <c r="B711" s="9">
        <v>31</v>
      </c>
      <c r="C711" t="str">
        <f ca="1">IF($C711="","",IF(ISERROR(VLOOKUP(B711,Athletes,2,FALSE)),"Unknown Athlete",PROPER(VLOOKUP(B711,Athletes,2,FALSE))))</f>
        <v>Oakley Evans</v>
      </c>
      <c r="D711" t="str">
        <f ca="1">IF($C711="","",IF(VLOOKUP(B711,Athletes,3,FALSE)="","",VLOOKUP(B711,Athletes,3,FALSE)))</f>
        <v>CAC</v>
      </c>
      <c r="E711" t="str">
        <f ca="1">IF($C711="","",IF(ISERROR(VLOOKUP(B711,Athletes,6,FALSE)),"",VLOOKUP(B711,Athletes,6,FALSE)))</f>
        <v>U17M</v>
      </c>
      <c r="F711" s="11" t="s">
        <v>219</v>
      </c>
    </row>
    <row r="712" spans="1:6" x14ac:dyDescent="0.25">
      <c r="A712" s="9">
        <f t="shared" si="71"/>
        <v>3</v>
      </c>
      <c r="B712" s="9">
        <v>35</v>
      </c>
      <c r="C712" t="str">
        <f ca="1">IF($C712="","",IF(ISERROR(VLOOKUP(B712,Athletes,2,FALSE)),"Unknown Athlete",PROPER(VLOOKUP(B712,Athletes,2,FALSE))))</f>
        <v>Piran Ellis</v>
      </c>
      <c r="D712" t="str">
        <f ca="1">IF($C712="","",IF(VLOOKUP(B712,Athletes,3,FALSE)="","",VLOOKUP(B712,Athletes,3,FALSE)))</f>
        <v>CAC</v>
      </c>
      <c r="E712" t="str">
        <f ca="1">IF($C712="","",IF(ISERROR(VLOOKUP(B712,Athletes,6,FALSE)),"",VLOOKUP(B712,Athletes,6,FALSE)))</f>
        <v>U17M</v>
      </c>
      <c r="F712" s="11" t="s">
        <v>229</v>
      </c>
    </row>
    <row r="713" spans="1:6" x14ac:dyDescent="0.25">
      <c r="A713" s="9">
        <f t="shared" si="71"/>
        <v>4</v>
      </c>
      <c r="B713" s="9">
        <v>42</v>
      </c>
      <c r="C713" t="str">
        <f ca="1">IF($C713="","",IF(ISERROR(VLOOKUP(B713,Athletes,2,FALSE)),"Unknown Athlete",PROPER(VLOOKUP(B713,Athletes,2,FALSE))))</f>
        <v>Solomon Evan Elijah Richards</v>
      </c>
      <c r="D713" t="str">
        <f ca="1">IF($C713="","",IF(VLOOKUP(B713,Athletes,3,FALSE)="","",VLOOKUP(B713,Athletes,3,FALSE)))</f>
        <v>CAC</v>
      </c>
      <c r="E713" t="str">
        <f ca="1">IF($C713="","",IF(ISERROR(VLOOKUP(B713,Athletes,6,FALSE)),"",VLOOKUP(B713,Athletes,6,FALSE)))</f>
        <v>U17M</v>
      </c>
      <c r="F713" s="11" t="s">
        <v>230</v>
      </c>
    </row>
    <row r="717" spans="1:6" ht="18" x14ac:dyDescent="0.25">
      <c r="A717" s="2" t="s">
        <v>0</v>
      </c>
      <c r="B717" s="2" t="s">
        <v>231</v>
      </c>
      <c r="D717" s="2"/>
      <c r="F717" s="3"/>
    </row>
    <row r="718" spans="1:6" ht="18" x14ac:dyDescent="0.25">
      <c r="A718" s="2"/>
      <c r="C718" s="2"/>
      <c r="D718" s="4"/>
      <c r="F718" s="1"/>
    </row>
    <row r="719" spans="1:6" ht="16.5" thickBot="1" x14ac:dyDescent="0.3">
      <c r="A719" s="5" t="s">
        <v>3</v>
      </c>
      <c r="B719" s="5" t="s">
        <v>4</v>
      </c>
      <c r="C719" s="5" t="s">
        <v>5</v>
      </c>
      <c r="D719" s="5" t="s">
        <v>6</v>
      </c>
      <c r="E719" s="5" t="s">
        <v>7</v>
      </c>
      <c r="F719" s="6" t="s">
        <v>8</v>
      </c>
    </row>
    <row r="720" spans="1:6" ht="15.75" x14ac:dyDescent="0.25">
      <c r="A720" s="7"/>
      <c r="B720" s="7"/>
      <c r="C720" s="7"/>
      <c r="D720" s="7"/>
      <c r="E720" s="7"/>
      <c r="F720" s="8"/>
    </row>
    <row r="721" spans="1:6" x14ac:dyDescent="0.25">
      <c r="A721" s="9">
        <f>IF(A720="",1,A720+1)</f>
        <v>1</v>
      </c>
      <c r="B721" s="9">
        <v>133</v>
      </c>
      <c r="C721" t="str">
        <f ca="1">IF($C721="","",IF(ISERROR(VLOOKUP(B721,Athletes,2,FALSE)),"Unknown Athlete",PROPER(VLOOKUP(B721,Athletes,2,FALSE))))</f>
        <v>Joe Roy Wheeler</v>
      </c>
      <c r="D721" t="str">
        <f ca="1">IF($C721="","",IF(VLOOKUP(B721,Athletes,3,FALSE)="","",VLOOKUP(B721,Athletes,3,FALSE)))</f>
        <v>TAC</v>
      </c>
      <c r="E721" t="str">
        <f ca="1">IF($C721="","",IF(ISERROR(VLOOKUP(B721,Athletes,6,FALSE)),"",VLOOKUP(B721,Athletes,6,FALSE)))</f>
        <v>Senior Men</v>
      </c>
      <c r="F721" s="11" t="s">
        <v>232</v>
      </c>
    </row>
    <row r="722" spans="1:6" x14ac:dyDescent="0.25">
      <c r="A722" s="9">
        <f t="shared" ref="A722" si="72">IF(A721="",1,A721+1)</f>
        <v>2</v>
      </c>
      <c r="B722" s="9">
        <v>100</v>
      </c>
      <c r="C722" t="str">
        <f ca="1">IF($C722="","",IF(ISERROR(VLOOKUP(B722,Athletes,2,FALSE)),"Unknown Athlete",PROPER(VLOOKUP(B722,Athletes,2,FALSE))))</f>
        <v>Brook Adnitt</v>
      </c>
      <c r="D722" t="str">
        <f ca="1">IF($C722="","",IF(VLOOKUP(B722,Athletes,3,FALSE)="","",VLOOKUP(B722,Athletes,3,FALSE)))</f>
        <v>COPAC</v>
      </c>
      <c r="E722" t="str">
        <f ca="1">IF($C722="","",IF(ISERROR(VLOOKUP(B722,Athletes,6,FALSE)),"",VLOOKUP(B722,Athletes,6,FALSE)))</f>
        <v>Senior Men</v>
      </c>
      <c r="F722" s="11" t="s">
        <v>233</v>
      </c>
    </row>
    <row r="726" spans="1:6" ht="18" x14ac:dyDescent="0.25">
      <c r="A726" s="2" t="s">
        <v>0</v>
      </c>
      <c r="B726" s="2" t="s">
        <v>234</v>
      </c>
      <c r="D726" s="2"/>
      <c r="F726" s="3"/>
    </row>
    <row r="727" spans="1:6" ht="18" x14ac:dyDescent="0.25">
      <c r="A727" s="2"/>
      <c r="C727" s="2"/>
      <c r="D727" s="4"/>
      <c r="F727" s="1"/>
    </row>
    <row r="728" spans="1:6" ht="16.5" thickBot="1" x14ac:dyDescent="0.3">
      <c r="A728" s="5" t="s">
        <v>3</v>
      </c>
      <c r="B728" s="5" t="s">
        <v>4</v>
      </c>
      <c r="C728" s="5" t="s">
        <v>5</v>
      </c>
      <c r="D728" s="5" t="s">
        <v>6</v>
      </c>
      <c r="E728" s="5" t="s">
        <v>7</v>
      </c>
      <c r="F728" s="6" t="s">
        <v>8</v>
      </c>
    </row>
    <row r="729" spans="1:6" ht="15.75" x14ac:dyDescent="0.25">
      <c r="A729" s="7"/>
      <c r="B729" s="7"/>
      <c r="C729" s="7"/>
      <c r="D729" s="7"/>
      <c r="E729" s="7"/>
      <c r="F729" s="8"/>
    </row>
    <row r="730" spans="1:6" x14ac:dyDescent="0.25">
      <c r="A730" s="9">
        <f>IF(A729="",1,A729+1)</f>
        <v>1</v>
      </c>
      <c r="B730" s="9">
        <v>66</v>
      </c>
      <c r="C730" t="str">
        <f ca="1">IF($C730="","",IF(ISERROR(VLOOKUP(B730,Athletes,2,FALSE)),"Unknown Athlete",PROPER(VLOOKUP(B730,Athletes,2,FALSE))))</f>
        <v>Isaac Nicholson</v>
      </c>
      <c r="D730" t="str">
        <f ca="1">IF($C730="","",IF(VLOOKUP(B730,Athletes,3,FALSE)="","",VLOOKUP(B730,Athletes,3,FALSE)))</f>
        <v>N&amp;P</v>
      </c>
      <c r="E730" t="str">
        <f ca="1">IF($C730="","",IF(ISERROR(VLOOKUP(B730,Athletes,6,FALSE)),"",VLOOKUP(B730,Athletes,6,FALSE)))</f>
        <v>U20 Men</v>
      </c>
      <c r="F730" s="11" t="s">
        <v>222</v>
      </c>
    </row>
    <row r="734" spans="1:6" ht="18" x14ac:dyDescent="0.25">
      <c r="A734" s="2" t="s">
        <v>0</v>
      </c>
      <c r="B734" s="2" t="s">
        <v>235</v>
      </c>
      <c r="D734" s="2"/>
      <c r="F734" s="3"/>
    </row>
    <row r="735" spans="1:6" ht="18" x14ac:dyDescent="0.25">
      <c r="A735" s="2"/>
      <c r="C735" s="2"/>
      <c r="D735" s="4"/>
      <c r="F735" s="1"/>
    </row>
    <row r="736" spans="1:6" ht="16.5" thickBot="1" x14ac:dyDescent="0.3">
      <c r="A736" s="5" t="s">
        <v>3</v>
      </c>
      <c r="B736" s="5" t="s">
        <v>4</v>
      </c>
      <c r="C736" s="5" t="s">
        <v>5</v>
      </c>
      <c r="D736" s="5" t="s">
        <v>6</v>
      </c>
      <c r="E736" s="5" t="s">
        <v>7</v>
      </c>
      <c r="F736" s="6" t="s">
        <v>8</v>
      </c>
    </row>
    <row r="737" spans="1:6" ht="15.75" x14ac:dyDescent="0.25">
      <c r="A737" s="7"/>
      <c r="B737" s="7"/>
      <c r="C737" s="7"/>
      <c r="D737" s="7"/>
      <c r="E737" s="7"/>
      <c r="F737" s="8"/>
    </row>
    <row r="738" spans="1:6" x14ac:dyDescent="0.25">
      <c r="A738" s="9">
        <f>IF(A737="",1,A737+1)</f>
        <v>1</v>
      </c>
      <c r="B738" s="9">
        <v>32</v>
      </c>
      <c r="C738" t="str">
        <f ca="1">IF($C738="","",IF(ISERROR(VLOOKUP(B738,Athletes,2,FALSE)),"Unknown Athlete",PROPER(VLOOKUP(B738,Athletes,2,FALSE))))</f>
        <v>Oliver Pool</v>
      </c>
      <c r="D738" t="str">
        <f ca="1">IF($C738="","",IF(VLOOKUP(B738,Athletes,3,FALSE)="","",VLOOKUP(B738,Athletes,3,FALSE)))</f>
        <v>CAC</v>
      </c>
      <c r="E738" t="str">
        <f ca="1">IF($C738="","",IF(ISERROR(VLOOKUP(B738,Athletes,6,FALSE)),"",VLOOKUP(B738,Athletes,6,FALSE)))</f>
        <v>V45M</v>
      </c>
      <c r="F738" s="11" t="s">
        <v>170</v>
      </c>
    </row>
    <row r="739" spans="1:6" x14ac:dyDescent="0.25">
      <c r="A739" s="9">
        <f t="shared" ref="A739" si="73">IF(A738="",1,A738+1)</f>
        <v>2</v>
      </c>
      <c r="B739" s="9">
        <v>113</v>
      </c>
      <c r="C739" t="str">
        <f ca="1">IF($C739="","",IF(ISERROR(VLOOKUP(B739,Athletes,2,FALSE)),"Unknown Athlete",PROPER(VLOOKUP(B739,Athletes,2,FALSE))))</f>
        <v>Jaime Ingleby</v>
      </c>
      <c r="D739" t="str">
        <f ca="1">IF($C739="","",IF(VLOOKUP(B739,Athletes,3,FALSE)="","",VLOOKUP(B739,Athletes,3,FALSE)))</f>
        <v>COPAC</v>
      </c>
      <c r="E739" t="str">
        <f ca="1">IF($C739="","",IF(ISERROR(VLOOKUP(B739,Athletes,6,FALSE)),"",VLOOKUP(B739,Athletes,6,FALSE)))</f>
        <v>V45M</v>
      </c>
      <c r="F739" s="11" t="s">
        <v>236</v>
      </c>
    </row>
    <row r="743" spans="1:6" ht="18" x14ac:dyDescent="0.25">
      <c r="A743" s="2" t="s">
        <v>0</v>
      </c>
      <c r="B743" s="2" t="s">
        <v>237</v>
      </c>
      <c r="D743" s="2"/>
      <c r="F743" s="3"/>
    </row>
    <row r="744" spans="1:6" ht="18" x14ac:dyDescent="0.25">
      <c r="A744" s="2"/>
      <c r="C744" s="2"/>
      <c r="D744" s="4"/>
      <c r="F744" s="1"/>
    </row>
    <row r="745" spans="1:6" ht="16.5" thickBot="1" x14ac:dyDescent="0.3">
      <c r="A745" s="5" t="s">
        <v>3</v>
      </c>
      <c r="B745" s="5" t="s">
        <v>4</v>
      </c>
      <c r="C745" s="5" t="s">
        <v>5</v>
      </c>
      <c r="D745" s="5" t="s">
        <v>6</v>
      </c>
      <c r="E745" s="5" t="s">
        <v>7</v>
      </c>
      <c r="F745" s="6" t="s">
        <v>8</v>
      </c>
    </row>
    <row r="746" spans="1:6" ht="15.75" x14ac:dyDescent="0.25">
      <c r="A746" s="7"/>
      <c r="B746" s="7"/>
      <c r="C746" s="7"/>
      <c r="D746" s="7"/>
      <c r="E746" s="7"/>
      <c r="F746" s="8"/>
    </row>
    <row r="747" spans="1:6" x14ac:dyDescent="0.25">
      <c r="A747" s="9">
        <f>IF(A746="",1,A746+1)</f>
        <v>1</v>
      </c>
      <c r="B747" s="9">
        <v>149</v>
      </c>
      <c r="C747" t="str">
        <f ca="1">IF($C747="","",IF(ISERROR(VLOOKUP(B747,Athletes,2,FALSE)),"Unknown Athlete",PROPER(VLOOKUP(B747,Athletes,2,FALSE))))</f>
        <v>Anna Harrold</v>
      </c>
      <c r="D747" t="str">
        <f ca="1">IF($C747="","",IF(VLOOKUP(B747,Athletes,3,FALSE)="","",VLOOKUP(B747,Athletes,3,FALSE)))</f>
        <v>Truro RC</v>
      </c>
      <c r="E747" t="str">
        <f ca="1">IF($C747="","",IF(ISERROR(VLOOKUP(B747,Athletes,6,FALSE)),"",VLOOKUP(B747,Athletes,6,FALSE)))</f>
        <v>V40W</v>
      </c>
      <c r="F747" s="11" t="s">
        <v>238</v>
      </c>
    </row>
    <row r="751" spans="1:6" ht="18" x14ac:dyDescent="0.25">
      <c r="A751" s="2" t="s">
        <v>0</v>
      </c>
      <c r="B751" s="2" t="s">
        <v>239</v>
      </c>
      <c r="D751" s="2"/>
      <c r="F751" s="3"/>
    </row>
    <row r="752" spans="1:6" ht="18" x14ac:dyDescent="0.25">
      <c r="A752" s="2"/>
      <c r="C752" s="2"/>
      <c r="D752" s="4"/>
      <c r="F752" s="1"/>
    </row>
    <row r="753" spans="1:6" ht="16.5" thickBot="1" x14ac:dyDescent="0.3">
      <c r="A753" s="5" t="s">
        <v>3</v>
      </c>
      <c r="B753" s="5" t="s">
        <v>4</v>
      </c>
      <c r="C753" s="5" t="s">
        <v>5</v>
      </c>
      <c r="D753" s="5" t="s">
        <v>6</v>
      </c>
      <c r="E753" s="5" t="s">
        <v>7</v>
      </c>
      <c r="F753" s="6" t="s">
        <v>8</v>
      </c>
    </row>
    <row r="754" spans="1:6" ht="15.75" x14ac:dyDescent="0.25">
      <c r="A754" s="7"/>
      <c r="B754" s="7"/>
      <c r="C754" s="7"/>
      <c r="D754" s="7"/>
      <c r="E754" s="7"/>
      <c r="F754" s="8"/>
    </row>
    <row r="755" spans="1:6" x14ac:dyDescent="0.25">
      <c r="A755" s="9">
        <f>IF(A754="",1,A754+1)</f>
        <v>1</v>
      </c>
      <c r="B755" s="9">
        <v>40</v>
      </c>
      <c r="C755" t="str">
        <f ca="1">IF($C755="","",IF(ISERROR(VLOOKUP(B755,Athletes,2,FALSE)),"Unknown Athlete",PROPER(VLOOKUP(B755,Athletes,2,FALSE))))</f>
        <v>Sam Anderson</v>
      </c>
      <c r="D755" t="str">
        <f ca="1">IF($C755="","",IF(VLOOKUP(B755,Athletes,3,FALSE)="","",VLOOKUP(B755,Athletes,3,FALSE)))</f>
        <v>CAC</v>
      </c>
      <c r="E755" t="str">
        <f ca="1">IF($C755="","",IF(ISERROR(VLOOKUP(B755,Athletes,6,FALSE)),"",VLOOKUP(B755,Athletes,6,FALSE)))</f>
        <v>U17M</v>
      </c>
      <c r="F755" s="11" t="s">
        <v>240</v>
      </c>
    </row>
    <row r="759" spans="1:6" ht="18" x14ac:dyDescent="0.25">
      <c r="A759" s="2" t="s">
        <v>0</v>
      </c>
      <c r="B759" s="2" t="s">
        <v>241</v>
      </c>
      <c r="D759" s="2"/>
      <c r="F759" s="3"/>
    </row>
    <row r="760" spans="1:6" ht="18" x14ac:dyDescent="0.25">
      <c r="A760" s="2"/>
      <c r="C760" s="2"/>
      <c r="D760" s="4"/>
      <c r="F760" s="1"/>
    </row>
    <row r="761" spans="1:6" ht="16.5" thickBot="1" x14ac:dyDescent="0.3">
      <c r="A761" s="5" t="s">
        <v>3</v>
      </c>
      <c r="B761" s="5" t="s">
        <v>4</v>
      </c>
      <c r="C761" s="5" t="s">
        <v>5</v>
      </c>
      <c r="D761" s="5" t="s">
        <v>6</v>
      </c>
      <c r="E761" s="5" t="s">
        <v>7</v>
      </c>
      <c r="F761" s="6" t="s">
        <v>8</v>
      </c>
    </row>
    <row r="762" spans="1:6" ht="15.75" x14ac:dyDescent="0.25">
      <c r="A762" s="7"/>
      <c r="B762" s="7"/>
      <c r="C762" s="7"/>
      <c r="D762" s="7"/>
      <c r="E762" s="7"/>
      <c r="F762" s="8"/>
    </row>
    <row r="763" spans="1:6" x14ac:dyDescent="0.25">
      <c r="A763" s="9">
        <f>IF(A762="",1,A762+1)</f>
        <v>1</v>
      </c>
      <c r="B763" s="9">
        <v>82</v>
      </c>
      <c r="C763" t="str">
        <f t="shared" ref="C763:C768" ca="1" si="74">IF($C763="","",IF(ISERROR(VLOOKUP(B763,Athletes,2,FALSE)),"Unknown Athlete",PROPER(VLOOKUP(B763,Athletes,2,FALSE))))</f>
        <v>Otis Street-Brown</v>
      </c>
      <c r="D763" t="str">
        <f t="shared" ref="D763:D768" ca="1" si="75">IF($C763="","",IF(VLOOKUP(B763,Athletes,3,FALSE)="","",VLOOKUP(B763,Athletes,3,FALSE)))</f>
        <v>N&amp;P</v>
      </c>
      <c r="E763" t="str">
        <f t="shared" ref="E763:E768" ca="1" si="76">IF($C763="","",IF(ISERROR(VLOOKUP(B763,Athletes,6,FALSE)),"",VLOOKUP(B763,Athletes,6,FALSE)))</f>
        <v>U10B</v>
      </c>
      <c r="F763" s="11" t="s">
        <v>242</v>
      </c>
    </row>
    <row r="764" spans="1:6" x14ac:dyDescent="0.25">
      <c r="A764" s="9">
        <f t="shared" ref="A764:A768" si="77">IF(A763="",1,A763+1)</f>
        <v>2</v>
      </c>
      <c r="B764" s="9">
        <v>48</v>
      </c>
      <c r="C764" t="str">
        <f t="shared" ca="1" si="74"/>
        <v>Tristan Collings</v>
      </c>
      <c r="D764" t="str">
        <f t="shared" ca="1" si="75"/>
        <v>Cornwall AA</v>
      </c>
      <c r="E764" t="str">
        <f t="shared" ca="1" si="76"/>
        <v>U11B</v>
      </c>
      <c r="F764" s="11" t="s">
        <v>242</v>
      </c>
    </row>
    <row r="765" spans="1:6" x14ac:dyDescent="0.25">
      <c r="A765" s="9">
        <f t="shared" si="77"/>
        <v>3</v>
      </c>
      <c r="B765" s="9">
        <v>158</v>
      </c>
      <c r="C765" t="str">
        <f t="shared" ca="1" si="74"/>
        <v>Kit Hipwell</v>
      </c>
      <c r="D765" t="str">
        <f t="shared" ca="1" si="75"/>
        <v>Cornwall AA</v>
      </c>
      <c r="E765" t="str">
        <f t="shared" ca="1" si="76"/>
        <v>U11B</v>
      </c>
      <c r="F765" s="11" t="s">
        <v>243</v>
      </c>
    </row>
    <row r="766" spans="1:6" x14ac:dyDescent="0.25">
      <c r="A766" s="9">
        <f t="shared" si="77"/>
        <v>4</v>
      </c>
      <c r="B766" s="9">
        <v>97</v>
      </c>
      <c r="C766" t="str">
        <f t="shared" ca="1" si="74"/>
        <v>Alfie Forster</v>
      </c>
      <c r="D766" t="str">
        <f t="shared" ca="1" si="75"/>
        <v>COPAC</v>
      </c>
      <c r="E766" t="str">
        <f t="shared" ca="1" si="76"/>
        <v>U11B</v>
      </c>
      <c r="F766" s="11" t="s">
        <v>244</v>
      </c>
    </row>
    <row r="767" spans="1:6" x14ac:dyDescent="0.25">
      <c r="A767" s="9">
        <f t="shared" si="77"/>
        <v>5</v>
      </c>
      <c r="B767" s="9">
        <v>81</v>
      </c>
      <c r="C767" t="str">
        <f t="shared" ca="1" si="74"/>
        <v>Oscar Riches</v>
      </c>
      <c r="D767" t="str">
        <f t="shared" ca="1" si="75"/>
        <v>N&amp;P</v>
      </c>
      <c r="E767" t="str">
        <f t="shared" ca="1" si="76"/>
        <v>U9B</v>
      </c>
      <c r="F767" s="11" t="s">
        <v>245</v>
      </c>
    </row>
    <row r="768" spans="1:6" x14ac:dyDescent="0.25">
      <c r="A768" s="9">
        <f t="shared" si="77"/>
        <v>6</v>
      </c>
      <c r="B768" s="9">
        <v>2</v>
      </c>
      <c r="C768" t="str">
        <f t="shared" ca="1" si="74"/>
        <v>Archie Williams</v>
      </c>
      <c r="D768" t="str">
        <f t="shared" ca="1" si="75"/>
        <v>CAC</v>
      </c>
      <c r="E768" t="str">
        <f t="shared" ca="1" si="76"/>
        <v>U11B</v>
      </c>
      <c r="F768" s="11" t="s">
        <v>246</v>
      </c>
    </row>
    <row r="772" spans="1:6" ht="18" x14ac:dyDescent="0.25">
      <c r="A772" s="2" t="s">
        <v>0</v>
      </c>
      <c r="B772" s="2" t="s">
        <v>247</v>
      </c>
      <c r="D772" s="2"/>
      <c r="F772" s="3"/>
    </row>
    <row r="773" spans="1:6" ht="18" x14ac:dyDescent="0.25">
      <c r="A773" s="2"/>
      <c r="C773" s="2"/>
      <c r="D773" s="4"/>
      <c r="F773" s="1"/>
    </row>
    <row r="774" spans="1:6" ht="16.5" thickBot="1" x14ac:dyDescent="0.3">
      <c r="A774" s="5" t="s">
        <v>3</v>
      </c>
      <c r="B774" s="5" t="s">
        <v>4</v>
      </c>
      <c r="C774" s="5" t="s">
        <v>5</v>
      </c>
      <c r="D774" s="5" t="s">
        <v>6</v>
      </c>
      <c r="E774" s="5" t="s">
        <v>7</v>
      </c>
      <c r="F774" s="6" t="s">
        <v>8</v>
      </c>
    </row>
    <row r="775" spans="1:6" ht="15.75" x14ac:dyDescent="0.25">
      <c r="A775" s="7"/>
      <c r="B775" s="7"/>
      <c r="C775" s="7"/>
      <c r="D775" s="7"/>
      <c r="E775" s="7"/>
      <c r="F775" s="8"/>
    </row>
    <row r="776" spans="1:6" x14ac:dyDescent="0.25">
      <c r="A776" s="9">
        <f>IF(A775="",1,A775+1)</f>
        <v>1</v>
      </c>
      <c r="B776" s="9">
        <v>96</v>
      </c>
      <c r="C776" t="str">
        <f t="shared" ref="C776:C782" ca="1" si="78">IF($C776="","",IF(ISERROR(VLOOKUP(B776,Athletes,2,FALSE)),"Unknown Athlete",PROPER(VLOOKUP(B776,Athletes,2,FALSE))))</f>
        <v>Alexandria Jones</v>
      </c>
      <c r="D776" t="str">
        <f t="shared" ref="D776:D782" ca="1" si="79">IF($C776="","",IF(VLOOKUP(B776,Athletes,3,FALSE)="","",VLOOKUP(B776,Athletes,3,FALSE)))</f>
        <v>COPAC</v>
      </c>
      <c r="E776" t="str">
        <f t="shared" ref="E776:E782" ca="1" si="80">IF($C776="","",IF(ISERROR(VLOOKUP(B776,Athletes,6,FALSE)),"",VLOOKUP(B776,Athletes,6,FALSE)))</f>
        <v>U11G</v>
      </c>
      <c r="F776" s="11" t="s">
        <v>248</v>
      </c>
    </row>
    <row r="777" spans="1:6" x14ac:dyDescent="0.25">
      <c r="A777" s="9">
        <f t="shared" ref="A777:A782" si="81">IF(A776="",1,A776+1)</f>
        <v>2</v>
      </c>
      <c r="B777" s="9">
        <v>130</v>
      </c>
      <c r="C777" t="str">
        <f t="shared" ca="1" si="78"/>
        <v>Evie Welsh</v>
      </c>
      <c r="D777" t="str">
        <f t="shared" ca="1" si="79"/>
        <v>TAC</v>
      </c>
      <c r="E777" t="str">
        <f t="shared" ca="1" si="80"/>
        <v>U11G</v>
      </c>
      <c r="F777" s="11" t="s">
        <v>249</v>
      </c>
    </row>
    <row r="778" spans="1:6" x14ac:dyDescent="0.25">
      <c r="A778" s="9">
        <f t="shared" si="81"/>
        <v>3</v>
      </c>
      <c r="B778" s="9">
        <v>107</v>
      </c>
      <c r="C778" t="str">
        <f t="shared" ca="1" si="78"/>
        <v>Evie Rose Bolt</v>
      </c>
      <c r="D778" t="str">
        <f t="shared" ca="1" si="79"/>
        <v>COPAC</v>
      </c>
      <c r="E778" t="str">
        <f t="shared" ca="1" si="80"/>
        <v>U10G</v>
      </c>
      <c r="F778" s="11" t="s">
        <v>250</v>
      </c>
    </row>
    <row r="779" spans="1:6" x14ac:dyDescent="0.25">
      <c r="A779" s="9">
        <f t="shared" si="81"/>
        <v>4</v>
      </c>
      <c r="B779" s="9">
        <v>110</v>
      </c>
      <c r="C779" t="str">
        <f t="shared" ca="1" si="78"/>
        <v>Harriet Grace Woodman-Hardy</v>
      </c>
      <c r="D779" t="str">
        <f t="shared" ca="1" si="79"/>
        <v>COPAC</v>
      </c>
      <c r="E779" t="str">
        <f t="shared" ca="1" si="80"/>
        <v>U11G</v>
      </c>
      <c r="F779" s="11" t="s">
        <v>243</v>
      </c>
    </row>
    <row r="780" spans="1:6" x14ac:dyDescent="0.25">
      <c r="A780" s="9">
        <f t="shared" si="81"/>
        <v>5</v>
      </c>
      <c r="B780" s="9">
        <v>53</v>
      </c>
      <c r="C780" t="str">
        <f t="shared" ca="1" si="78"/>
        <v>Athena Cariad Lili Jefferies</v>
      </c>
      <c r="D780" t="str">
        <f t="shared" ca="1" si="79"/>
        <v>N&amp;P</v>
      </c>
      <c r="E780" t="str">
        <f t="shared" ca="1" si="80"/>
        <v>U11G</v>
      </c>
      <c r="F780" s="11" t="s">
        <v>244</v>
      </c>
    </row>
    <row r="781" spans="1:6" x14ac:dyDescent="0.25">
      <c r="A781" s="9">
        <f t="shared" si="81"/>
        <v>6</v>
      </c>
      <c r="B781" s="9">
        <v>95</v>
      </c>
      <c r="C781" t="str">
        <f t="shared" ca="1" si="78"/>
        <v>Ailla Elizabeth Mccaig</v>
      </c>
      <c r="D781" t="str">
        <f t="shared" ca="1" si="79"/>
        <v>COPAC</v>
      </c>
      <c r="E781" t="str">
        <f t="shared" ca="1" si="80"/>
        <v>U11G</v>
      </c>
      <c r="F781" s="11" t="s">
        <v>251</v>
      </c>
    </row>
    <row r="782" spans="1:6" x14ac:dyDescent="0.25">
      <c r="A782" s="9">
        <f t="shared" si="81"/>
        <v>7</v>
      </c>
      <c r="B782" s="9">
        <v>105</v>
      </c>
      <c r="C782" t="str">
        <f t="shared" ca="1" si="78"/>
        <v>Eloise Morley</v>
      </c>
      <c r="D782" t="str">
        <f t="shared" ca="1" si="79"/>
        <v>COPAC</v>
      </c>
      <c r="E782" t="str">
        <f t="shared" ca="1" si="80"/>
        <v>U11G</v>
      </c>
      <c r="F782" s="11" t="s">
        <v>251</v>
      </c>
    </row>
    <row r="786" spans="1:6" ht="18" x14ac:dyDescent="0.25">
      <c r="A786" s="2" t="s">
        <v>0</v>
      </c>
      <c r="B786" s="2" t="s">
        <v>252</v>
      </c>
      <c r="D786" s="2"/>
      <c r="F786" s="3"/>
    </row>
    <row r="787" spans="1:6" ht="18" x14ac:dyDescent="0.25">
      <c r="A787" s="2"/>
      <c r="C787" s="2"/>
      <c r="D787" s="4"/>
      <c r="F787" s="1"/>
    </row>
    <row r="788" spans="1:6" ht="16.5" thickBot="1" x14ac:dyDescent="0.3">
      <c r="A788" s="5" t="s">
        <v>3</v>
      </c>
      <c r="B788" s="5" t="s">
        <v>4</v>
      </c>
      <c r="C788" s="5" t="s">
        <v>5</v>
      </c>
      <c r="D788" s="5" t="s">
        <v>6</v>
      </c>
      <c r="E788" s="5" t="s">
        <v>7</v>
      </c>
      <c r="F788" s="6" t="s">
        <v>8</v>
      </c>
    </row>
    <row r="789" spans="1:6" ht="15.75" x14ac:dyDescent="0.25">
      <c r="A789" s="7"/>
      <c r="B789" s="7"/>
      <c r="C789" s="7"/>
      <c r="D789" s="7"/>
      <c r="E789" s="7"/>
      <c r="F789" s="8"/>
    </row>
    <row r="790" spans="1:6" x14ac:dyDescent="0.25">
      <c r="A790" s="9">
        <f>IF(A789="",1,A789+1)</f>
        <v>1</v>
      </c>
      <c r="B790" s="9">
        <v>115</v>
      </c>
      <c r="C790" t="str">
        <f ca="1">IF($C790="","",IF(ISERROR(VLOOKUP(B790,Athletes,2,FALSE)),"Unknown Athlete",PROPER(VLOOKUP(B790,Athletes,2,FALSE))))</f>
        <v>Lamara-Maria Hammoudeh</v>
      </c>
      <c r="D790" t="str">
        <f ca="1">IF($C790="","",IF(VLOOKUP(B790,Athletes,3,FALSE)="","",VLOOKUP(B790,Athletes,3,FALSE)))</f>
        <v>COPAC</v>
      </c>
      <c r="E790" t="str">
        <f ca="1">IF($C790="","",IF(ISERROR(VLOOKUP(B790,Athletes,6,FALSE)),"",VLOOKUP(B790,Athletes,6,FALSE)))</f>
        <v>U13G</v>
      </c>
      <c r="F790" s="11" t="s">
        <v>161</v>
      </c>
    </row>
    <row r="791" spans="1:6" x14ac:dyDescent="0.25">
      <c r="A791" s="9">
        <f t="shared" ref="A791:A794" si="82">IF(A790="",1,A790+1)</f>
        <v>2</v>
      </c>
      <c r="B791" s="9">
        <v>147</v>
      </c>
      <c r="C791" t="str">
        <f ca="1">IF($C791="","",IF(ISERROR(VLOOKUP(B791,Athletes,2,FALSE)),"Unknown Athlete",PROPER(VLOOKUP(B791,Athletes,2,FALSE))))</f>
        <v>Siaan Sachi Glazzard</v>
      </c>
      <c r="D791" t="str">
        <f ca="1">IF($C791="","",IF(VLOOKUP(B791,Athletes,3,FALSE)="","",VLOOKUP(B791,Athletes,3,FALSE)))</f>
        <v xml:space="preserve">Penryn College </v>
      </c>
      <c r="E791" t="str">
        <f ca="1">IF($C791="","",IF(ISERROR(VLOOKUP(B791,Athletes,6,FALSE)),"",VLOOKUP(B791,Athletes,6,FALSE)))</f>
        <v>U13G</v>
      </c>
      <c r="F791" s="11" t="s">
        <v>156</v>
      </c>
    </row>
    <row r="792" spans="1:6" x14ac:dyDescent="0.25">
      <c r="A792" s="9">
        <f t="shared" si="82"/>
        <v>3</v>
      </c>
      <c r="B792" s="9">
        <v>5</v>
      </c>
      <c r="C792" t="str">
        <f ca="1">IF($C792="","",IF(ISERROR(VLOOKUP(B792,Athletes,2,FALSE)),"Unknown Athlete",PROPER(VLOOKUP(B792,Athletes,2,FALSE))))</f>
        <v>Bo Rosie Salmon</v>
      </c>
      <c r="D792" t="str">
        <f ca="1">IF($C792="","",IF(VLOOKUP(B792,Athletes,3,FALSE)="","",VLOOKUP(B792,Athletes,3,FALSE)))</f>
        <v>CAC</v>
      </c>
      <c r="E792" t="str">
        <f ca="1">IF($C792="","",IF(ISERROR(VLOOKUP(B792,Athletes,6,FALSE)),"",VLOOKUP(B792,Athletes,6,FALSE)))</f>
        <v>U13G</v>
      </c>
      <c r="F792" s="11" t="s">
        <v>253</v>
      </c>
    </row>
    <row r="793" spans="1:6" x14ac:dyDescent="0.25">
      <c r="A793" s="9">
        <f t="shared" si="82"/>
        <v>4</v>
      </c>
      <c r="B793" s="9">
        <v>29</v>
      </c>
      <c r="C793" t="str">
        <f ca="1">IF($C793="","",IF(ISERROR(VLOOKUP(B793,Athletes,2,FALSE)),"Unknown Athlete",PROPER(VLOOKUP(B793,Athletes,2,FALSE))))</f>
        <v>Mischa Vague</v>
      </c>
      <c r="D793" t="str">
        <f ca="1">IF($C793="","",IF(VLOOKUP(B793,Athletes,3,FALSE)="","",VLOOKUP(B793,Athletes,3,FALSE)))</f>
        <v>CAC</v>
      </c>
      <c r="E793" t="str">
        <f ca="1">IF($C793="","",IF(ISERROR(VLOOKUP(B793,Athletes,6,FALSE)),"",VLOOKUP(B793,Athletes,6,FALSE)))</f>
        <v>U13G</v>
      </c>
      <c r="F793" s="11" t="s">
        <v>254</v>
      </c>
    </row>
    <row r="794" spans="1:6" x14ac:dyDescent="0.25">
      <c r="A794" s="9">
        <f t="shared" si="82"/>
        <v>5</v>
      </c>
      <c r="B794" s="9">
        <v>102</v>
      </c>
      <c r="C794" t="str">
        <f ca="1">IF($C794="","",IF(ISERROR(VLOOKUP(B794,Athletes,2,FALSE)),"Unknown Athlete",PROPER(VLOOKUP(B794,Athletes,2,FALSE))))</f>
        <v>Daisy Mae Elliott</v>
      </c>
      <c r="D794" t="str">
        <f ca="1">IF($C794="","",IF(VLOOKUP(B794,Athletes,3,FALSE)="","",VLOOKUP(B794,Athletes,3,FALSE)))</f>
        <v>COPAC</v>
      </c>
      <c r="E794" t="str">
        <f ca="1">IF($C794="","",IF(ISERROR(VLOOKUP(B794,Athletes,6,FALSE)),"",VLOOKUP(B794,Athletes,6,FALSE)))</f>
        <v>U13G</v>
      </c>
      <c r="F794" s="11" t="s">
        <v>255</v>
      </c>
    </row>
    <row r="798" spans="1:6" ht="18" x14ac:dyDescent="0.25">
      <c r="A798" s="2" t="s">
        <v>0</v>
      </c>
      <c r="B798" s="2" t="s">
        <v>256</v>
      </c>
      <c r="D798" s="2"/>
      <c r="F798" s="3"/>
    </row>
    <row r="799" spans="1:6" ht="18" x14ac:dyDescent="0.25">
      <c r="A799" s="2"/>
      <c r="C799" s="2"/>
      <c r="D799" s="4"/>
      <c r="F799" s="1"/>
    </row>
    <row r="800" spans="1:6" ht="16.5" thickBot="1" x14ac:dyDescent="0.3">
      <c r="A800" s="5" t="s">
        <v>3</v>
      </c>
      <c r="B800" s="5" t="s">
        <v>4</v>
      </c>
      <c r="C800" s="5" t="s">
        <v>5</v>
      </c>
      <c r="D800" s="5" t="s">
        <v>6</v>
      </c>
      <c r="E800" s="5" t="s">
        <v>7</v>
      </c>
      <c r="F800" s="6" t="s">
        <v>8</v>
      </c>
    </row>
    <row r="801" spans="1:6" ht="15.75" x14ac:dyDescent="0.25">
      <c r="A801" s="7"/>
      <c r="B801" s="7"/>
      <c r="C801" s="7"/>
      <c r="D801" s="7"/>
      <c r="E801" s="7"/>
      <c r="F801" s="8"/>
    </row>
    <row r="802" spans="1:6" x14ac:dyDescent="0.25">
      <c r="A802" s="9">
        <f>IF(A801="",1,A801+1)</f>
        <v>1</v>
      </c>
      <c r="B802" s="9">
        <v>96</v>
      </c>
      <c r="C802" t="str">
        <f ca="1">IF($C802="","",IF(ISERROR(VLOOKUP(B802,Athletes,2,FALSE)),"Unknown Athlete",PROPER(VLOOKUP(B802,Athletes,2,FALSE))))</f>
        <v>Alexandria Jones</v>
      </c>
      <c r="D802" t="str">
        <f ca="1">IF($C802="","",IF(VLOOKUP(B802,Athletes,3,FALSE)="","",VLOOKUP(B802,Athletes,3,FALSE)))</f>
        <v>COPAC</v>
      </c>
      <c r="E802" t="str">
        <f ca="1">IF($C802="","",IF(ISERROR(VLOOKUP(B802,Athletes,6,FALSE)),"",VLOOKUP(B802,Athletes,6,FALSE)))</f>
        <v>U11G</v>
      </c>
      <c r="F802" s="11" t="s">
        <v>257</v>
      </c>
    </row>
    <row r="803" spans="1:6" x14ac:dyDescent="0.25">
      <c r="A803" s="9">
        <f t="shared" ref="A803:A804" si="83">IF(A802="",1,A802+1)</f>
        <v>2</v>
      </c>
      <c r="B803" s="9">
        <v>106</v>
      </c>
      <c r="C803" t="str">
        <f ca="1">IF($C803="","",IF(ISERROR(VLOOKUP(B803,Athletes,2,FALSE)),"Unknown Athlete",PROPER(VLOOKUP(B803,Athletes,2,FALSE))))</f>
        <v>Elsa Orgacki</v>
      </c>
      <c r="D803" t="str">
        <f ca="1">IF($C803="","",IF(VLOOKUP(B803,Athletes,3,FALSE)="","",VLOOKUP(B803,Athletes,3,FALSE)))</f>
        <v>COPAC</v>
      </c>
      <c r="E803" t="str">
        <f ca="1">IF($C803="","",IF(ISERROR(VLOOKUP(B803,Athletes,6,FALSE)),"",VLOOKUP(B803,Athletes,6,FALSE)))</f>
        <v>U11G</v>
      </c>
      <c r="F803" s="11" t="s">
        <v>258</v>
      </c>
    </row>
    <row r="804" spans="1:6" x14ac:dyDescent="0.25">
      <c r="A804" s="9">
        <f t="shared" si="83"/>
        <v>3</v>
      </c>
      <c r="B804" s="9">
        <v>156</v>
      </c>
      <c r="C804" t="str">
        <f ca="1">IF($C804="","",IF(ISERROR(VLOOKUP(B804,Athletes,2,FALSE)),"Unknown Athlete",PROPER(VLOOKUP(B804,Athletes,2,FALSE))))</f>
        <v>Emilia Kennedy</v>
      </c>
      <c r="D804" t="str">
        <f ca="1">IF($C804="","",IF(VLOOKUP(B804,Athletes,3,FALSE)="","",VLOOKUP(B804,Athletes,3,FALSE)))</f>
        <v>COPAC</v>
      </c>
      <c r="E804" t="str">
        <f ca="1">IF($C804="","",IF(ISERROR(VLOOKUP(B804,Athletes,6,FALSE)),"",VLOOKUP(B804,Athletes,6,FALSE)))</f>
        <v>U10G</v>
      </c>
      <c r="F804" s="11" t="s">
        <v>259</v>
      </c>
    </row>
    <row r="808" spans="1:6" ht="18" x14ac:dyDescent="0.25">
      <c r="A808" s="2" t="s">
        <v>0</v>
      </c>
      <c r="B808" s="2" t="s">
        <v>260</v>
      </c>
      <c r="D808" s="2"/>
      <c r="F808" s="3"/>
    </row>
    <row r="809" spans="1:6" ht="18" x14ac:dyDescent="0.25">
      <c r="A809" s="2"/>
      <c r="C809" s="2"/>
      <c r="D809" s="4"/>
      <c r="F809" s="1"/>
    </row>
    <row r="810" spans="1:6" ht="16.5" thickBot="1" x14ac:dyDescent="0.3">
      <c r="A810" s="5" t="s">
        <v>3</v>
      </c>
      <c r="B810" s="5" t="s">
        <v>4</v>
      </c>
      <c r="C810" s="5" t="s">
        <v>5</v>
      </c>
      <c r="D810" s="5" t="s">
        <v>6</v>
      </c>
      <c r="E810" s="5" t="s">
        <v>7</v>
      </c>
      <c r="F810" s="6" t="s">
        <v>8</v>
      </c>
    </row>
    <row r="811" spans="1:6" ht="15.75" x14ac:dyDescent="0.25">
      <c r="A811" s="7"/>
      <c r="B811" s="7"/>
      <c r="C811" s="7"/>
      <c r="D811" s="7"/>
      <c r="E811" s="7"/>
      <c r="F811" s="8"/>
    </row>
    <row r="812" spans="1:6" x14ac:dyDescent="0.25">
      <c r="A812" s="9">
        <f>IF(A811="",1,A811+1)</f>
        <v>1</v>
      </c>
      <c r="B812" s="9">
        <v>112</v>
      </c>
      <c r="C812" t="str">
        <f ca="1">IF($C812="","",IF(ISERROR(VLOOKUP(B812,Athletes,2,FALSE)),"Unknown Athlete",PROPER(VLOOKUP(B812,Athletes,2,FALSE))))</f>
        <v>Jacob Sweeney</v>
      </c>
      <c r="D812" t="str">
        <f ca="1">IF($C812="","",IF(VLOOKUP(B812,Athletes,3,FALSE)="","",VLOOKUP(B812,Athletes,3,FALSE)))</f>
        <v>COPAC</v>
      </c>
      <c r="E812" t="str">
        <f ca="1">IF($C812="","",IF(ISERROR(VLOOKUP(B812,Athletes,6,FALSE)),"",VLOOKUP(B812,Athletes,6,FALSE)))</f>
        <v>U10B</v>
      </c>
      <c r="F812" s="11" t="s">
        <v>261</v>
      </c>
    </row>
    <row r="816" spans="1:6" ht="18" x14ac:dyDescent="0.25">
      <c r="A816" s="2" t="s">
        <v>0</v>
      </c>
      <c r="B816" s="2" t="s">
        <v>262</v>
      </c>
      <c r="D816" s="2"/>
      <c r="F816" s="3"/>
    </row>
    <row r="817" spans="1:6" ht="18" x14ac:dyDescent="0.25">
      <c r="A817" s="2"/>
      <c r="C817" s="2"/>
      <c r="D817" s="4"/>
      <c r="F817" s="1"/>
    </row>
    <row r="818" spans="1:6" ht="16.5" thickBot="1" x14ac:dyDescent="0.3">
      <c r="A818" s="5" t="s">
        <v>3</v>
      </c>
      <c r="B818" s="5" t="s">
        <v>4</v>
      </c>
      <c r="C818" s="5" t="s">
        <v>5</v>
      </c>
      <c r="D818" s="5" t="s">
        <v>6</v>
      </c>
      <c r="E818" s="5" t="s">
        <v>7</v>
      </c>
      <c r="F818" s="6" t="s">
        <v>8</v>
      </c>
    </row>
    <row r="819" spans="1:6" ht="15.75" x14ac:dyDescent="0.25">
      <c r="A819" s="7"/>
      <c r="B819" s="7"/>
      <c r="C819" s="7"/>
      <c r="D819" s="7"/>
      <c r="E819" s="7"/>
      <c r="F819" s="8"/>
    </row>
    <row r="820" spans="1:6" x14ac:dyDescent="0.25">
      <c r="A820" s="9">
        <f>IF(A819="",1,A819+1)</f>
        <v>1</v>
      </c>
      <c r="B820" s="9">
        <v>56</v>
      </c>
      <c r="C820" t="str">
        <f ca="1">IF($C820="","",IF(ISERROR(VLOOKUP(B820,Athletes,2,FALSE)),"Unknown Athlete",PROPER(VLOOKUP(B820,Athletes,2,FALSE))))</f>
        <v>Billy James Eaton</v>
      </c>
      <c r="D820" t="str">
        <f ca="1">IF($C820="","",IF(VLOOKUP(B820,Athletes,3,FALSE)="","",VLOOKUP(B820,Athletes,3,FALSE)))</f>
        <v>N&amp;P</v>
      </c>
      <c r="E820" t="str">
        <f ca="1">IF($C820="","",IF(ISERROR(VLOOKUP(B820,Athletes,6,FALSE)),"",VLOOKUP(B820,Athletes,6,FALSE)))</f>
        <v>U15B</v>
      </c>
      <c r="F820" s="11" t="s">
        <v>263</v>
      </c>
    </row>
    <row r="824" spans="1:6" ht="18" x14ac:dyDescent="0.25">
      <c r="A824" s="2" t="s">
        <v>0</v>
      </c>
      <c r="B824" s="2" t="s">
        <v>264</v>
      </c>
      <c r="D824" s="2"/>
      <c r="F824" s="3"/>
    </row>
    <row r="825" spans="1:6" ht="18" x14ac:dyDescent="0.25">
      <c r="A825" s="2"/>
      <c r="C825" s="2"/>
      <c r="D825" s="4"/>
      <c r="F825" s="1"/>
    </row>
    <row r="826" spans="1:6" ht="16.5" thickBot="1" x14ac:dyDescent="0.3">
      <c r="A826" s="5" t="s">
        <v>3</v>
      </c>
      <c r="B826" s="5" t="s">
        <v>4</v>
      </c>
      <c r="C826" s="5" t="s">
        <v>5</v>
      </c>
      <c r="D826" s="5" t="s">
        <v>6</v>
      </c>
      <c r="E826" s="5" t="s">
        <v>7</v>
      </c>
      <c r="F826" s="6" t="s">
        <v>8</v>
      </c>
    </row>
    <row r="827" spans="1:6" ht="15.75" x14ac:dyDescent="0.25">
      <c r="A827" s="7"/>
      <c r="B827" s="7"/>
      <c r="C827" s="7"/>
      <c r="D827" s="7"/>
      <c r="E827" s="7"/>
      <c r="F827" s="8"/>
    </row>
    <row r="828" spans="1:6" x14ac:dyDescent="0.25">
      <c r="A828" s="9">
        <f>IF(A827="",1,A827+1)</f>
        <v>1</v>
      </c>
      <c r="B828" s="9">
        <v>115</v>
      </c>
      <c r="C828" t="str">
        <f ca="1">IF($C828="","",IF(ISERROR(VLOOKUP(B828,Athletes,2,FALSE)),"Unknown Athlete",PROPER(VLOOKUP(B828,Athletes,2,FALSE))))</f>
        <v>Lamara-Maria Hammoudeh</v>
      </c>
      <c r="D828" t="str">
        <f ca="1">IF($C828="","",IF(VLOOKUP(B828,Athletes,3,FALSE)="","",VLOOKUP(B828,Athletes,3,FALSE)))</f>
        <v>COPAC</v>
      </c>
      <c r="E828" t="str">
        <f ca="1">IF($C828="","",IF(ISERROR(VLOOKUP(B828,Athletes,6,FALSE)),"",VLOOKUP(B828,Athletes,6,FALSE)))</f>
        <v>U13G</v>
      </c>
      <c r="F828" s="11" t="s">
        <v>265</v>
      </c>
    </row>
    <row r="832" spans="1:6" ht="18" x14ac:dyDescent="0.25">
      <c r="A832" s="2" t="s">
        <v>0</v>
      </c>
      <c r="B832" s="2" t="s">
        <v>266</v>
      </c>
      <c r="D832" s="2"/>
      <c r="F832" s="3"/>
    </row>
    <row r="833" spans="1:6" ht="18" x14ac:dyDescent="0.25">
      <c r="A833" s="2"/>
      <c r="C833" s="2"/>
      <c r="D833" s="4"/>
      <c r="F833" s="1"/>
    </row>
    <row r="834" spans="1:6" ht="16.5" thickBot="1" x14ac:dyDescent="0.3">
      <c r="A834" s="5" t="s">
        <v>3</v>
      </c>
      <c r="B834" s="5" t="s">
        <v>4</v>
      </c>
      <c r="C834" s="5" t="s">
        <v>5</v>
      </c>
      <c r="D834" s="5" t="s">
        <v>6</v>
      </c>
      <c r="E834" s="5" t="s">
        <v>7</v>
      </c>
      <c r="F834" s="6" t="s">
        <v>8</v>
      </c>
    </row>
    <row r="835" spans="1:6" ht="15.75" x14ac:dyDescent="0.25">
      <c r="A835" s="7"/>
      <c r="B835" s="7"/>
      <c r="C835" s="7"/>
      <c r="D835" s="7"/>
      <c r="E835" s="7"/>
      <c r="F835" s="8"/>
    </row>
    <row r="836" spans="1:6" x14ac:dyDescent="0.25">
      <c r="A836" s="9">
        <f>IF(A835="",1,A835+1)</f>
        <v>1</v>
      </c>
      <c r="B836" s="9">
        <v>108</v>
      </c>
      <c r="C836" t="str">
        <f ca="1">IF($C836="","",IF(ISERROR(VLOOKUP(B836,Athletes,2,FALSE)),"Unknown Athlete",PROPER(VLOOKUP(B836,Athletes,2,FALSE))))</f>
        <v>Finley Oluwatobi Eales</v>
      </c>
      <c r="D836" t="str">
        <f ca="1">IF($C836="","",IF(VLOOKUP(B836,Athletes,3,FALSE)="","",VLOOKUP(B836,Athletes,3,FALSE)))</f>
        <v>COPAC</v>
      </c>
      <c r="E836" t="str">
        <f ca="1">IF($C836="","",IF(ISERROR(VLOOKUP(B836,Athletes,6,FALSE)),"",VLOOKUP(B836,Athletes,6,FALSE)))</f>
        <v>U13B</v>
      </c>
      <c r="F836" s="11" t="s">
        <v>267</v>
      </c>
    </row>
    <row r="840" spans="1:6" ht="18" x14ac:dyDescent="0.25">
      <c r="A840" s="2" t="s">
        <v>0</v>
      </c>
      <c r="B840" s="2" t="s">
        <v>268</v>
      </c>
      <c r="D840" s="2"/>
      <c r="F840" s="3"/>
    </row>
    <row r="841" spans="1:6" ht="18" x14ac:dyDescent="0.25">
      <c r="A841" s="2"/>
      <c r="C841" s="2"/>
      <c r="D841" s="4"/>
      <c r="F841" s="1"/>
    </row>
    <row r="842" spans="1:6" ht="16.5" thickBot="1" x14ac:dyDescent="0.3">
      <c r="A842" s="5" t="s">
        <v>3</v>
      </c>
      <c r="B842" s="5" t="s">
        <v>4</v>
      </c>
      <c r="C842" s="5" t="s">
        <v>5</v>
      </c>
      <c r="D842" s="5" t="s">
        <v>6</v>
      </c>
      <c r="E842" s="5" t="s">
        <v>7</v>
      </c>
      <c r="F842" s="6" t="s">
        <v>8</v>
      </c>
    </row>
    <row r="843" spans="1:6" ht="15.75" x14ac:dyDescent="0.25">
      <c r="A843" s="7"/>
      <c r="B843" s="7"/>
      <c r="C843" s="7"/>
      <c r="D843" s="7"/>
      <c r="E843" s="7"/>
      <c r="F843" s="8"/>
    </row>
    <row r="844" spans="1:6" x14ac:dyDescent="0.25">
      <c r="A844" s="9">
        <f>IF(A843="",1,A843+1)</f>
        <v>1</v>
      </c>
      <c r="B844" s="9">
        <v>113</v>
      </c>
      <c r="C844" t="str">
        <f t="shared" ref="C844" ca="1" si="84">IF($C844="","",IF(ISERROR(VLOOKUP(B844,Athletes,2,FALSE)),"Unknown Athlete",PROPER(VLOOKUP(B844,Athletes,2,FALSE))))</f>
        <v>Jaime Ingleby</v>
      </c>
      <c r="D844" t="str">
        <f t="shared" ref="D844" ca="1" si="85">IF($C844="","",IF(VLOOKUP(B844,Athletes,3,FALSE)="","",VLOOKUP(B844,Athletes,3,FALSE)))</f>
        <v>COPAC</v>
      </c>
      <c r="E844" t="str">
        <f t="shared" ref="E844" ca="1" si="86">IF($C844="","",IF(ISERROR(VLOOKUP(B844,Athletes,6,FALSE)),"",VLOOKUP(B844,Athletes,6,FALSE)))</f>
        <v>V45M</v>
      </c>
      <c r="F844" s="11" t="s">
        <v>269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DF1D5-4CBF-4A2B-8FA1-1163C1351E25}">
  <dimension ref="A1:V386"/>
  <sheetViews>
    <sheetView workbookViewId="0">
      <selection activeCell="X10" sqref="X10"/>
    </sheetView>
  </sheetViews>
  <sheetFormatPr defaultRowHeight="15" x14ac:dyDescent="0.25"/>
  <cols>
    <col min="3" max="3" width="32" bestFit="1" customWidth="1"/>
    <col min="4" max="4" width="15" bestFit="1" customWidth="1"/>
    <col min="6" max="6" width="15" customWidth="1"/>
    <col min="7" max="11" width="0" hidden="1" customWidth="1"/>
    <col min="18" max="19" width="0" hidden="1" customWidth="1"/>
    <col min="20" max="20" width="13.7109375" hidden="1" customWidth="1"/>
  </cols>
  <sheetData>
    <row r="1" spans="1:22" ht="18" x14ac:dyDescent="0.25">
      <c r="A1" s="13" t="s">
        <v>0</v>
      </c>
      <c r="B1" s="13" t="s">
        <v>270</v>
      </c>
      <c r="C1" s="14"/>
      <c r="D1" s="13"/>
      <c r="E1" s="14"/>
      <c r="F1" s="15"/>
      <c r="I1" s="16"/>
      <c r="J1" s="16"/>
      <c r="K1" s="16"/>
      <c r="M1" s="17" t="s">
        <v>271</v>
      </c>
      <c r="N1" s="18"/>
      <c r="O1" s="18"/>
      <c r="P1" s="19"/>
      <c r="Q1" s="19"/>
      <c r="R1" s="19"/>
      <c r="S1" s="19"/>
      <c r="T1" s="20"/>
      <c r="U1" s="20"/>
      <c r="V1" s="20"/>
    </row>
    <row r="2" spans="1:22" ht="18" x14ac:dyDescent="0.25">
      <c r="A2" s="13"/>
      <c r="B2" s="14"/>
      <c r="C2" s="13"/>
      <c r="D2" s="21"/>
      <c r="E2" s="14"/>
      <c r="F2" s="22"/>
      <c r="I2" s="16"/>
      <c r="J2" s="16"/>
      <c r="K2" s="16"/>
      <c r="N2" s="23"/>
      <c r="O2" s="23"/>
      <c r="P2" s="23"/>
      <c r="Q2" s="23"/>
      <c r="R2" s="23"/>
      <c r="S2" s="23"/>
    </row>
    <row r="3" spans="1:22" ht="31.5" thickBot="1" x14ac:dyDescent="0.3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272</v>
      </c>
      <c r="G3" s="24" t="s">
        <v>273</v>
      </c>
      <c r="H3" s="24" t="s">
        <v>274</v>
      </c>
      <c r="I3" s="24" t="s">
        <v>275</v>
      </c>
      <c r="J3" s="24" t="s">
        <v>276</v>
      </c>
      <c r="K3" s="24" t="s">
        <v>277</v>
      </c>
      <c r="L3" s="25" t="s">
        <v>278</v>
      </c>
      <c r="M3" s="26" t="s">
        <v>4</v>
      </c>
      <c r="N3" s="27" t="s">
        <v>279</v>
      </c>
      <c r="O3" s="27" t="s">
        <v>280</v>
      </c>
      <c r="P3" s="27" t="s">
        <v>281</v>
      </c>
      <c r="Q3" s="28" t="s">
        <v>282</v>
      </c>
      <c r="R3" s="28" t="s">
        <v>283</v>
      </c>
      <c r="S3" s="28" t="s">
        <v>284</v>
      </c>
      <c r="T3" s="25" t="s">
        <v>285</v>
      </c>
    </row>
    <row r="4" spans="1:22" ht="15.75" x14ac:dyDescent="0.25">
      <c r="A4" s="29"/>
      <c r="B4" s="29"/>
      <c r="C4" s="29"/>
      <c r="D4" s="29"/>
      <c r="E4" s="29"/>
      <c r="F4" s="30"/>
      <c r="G4" s="16"/>
      <c r="H4" s="16"/>
      <c r="I4" s="16"/>
      <c r="J4" s="16"/>
      <c r="K4" s="16"/>
      <c r="N4" s="23"/>
      <c r="O4" s="23"/>
      <c r="P4" s="23"/>
      <c r="Q4" s="23"/>
      <c r="R4" s="23"/>
      <c r="S4" s="23"/>
      <c r="T4" s="23"/>
    </row>
    <row r="5" spans="1:22" x14ac:dyDescent="0.25">
      <c r="A5" s="31">
        <f t="shared" ref="A5:A6" si="0">IF(A4="",1,A4+1)</f>
        <v>1</v>
      </c>
      <c r="B5" s="31">
        <f t="shared" ref="B5:B6" ca="1" si="1">IF(L5="","",VLOOKUP($B5,INDIRECT(K5),2,FALSE))</f>
        <v>21</v>
      </c>
      <c r="C5" s="14" t="str">
        <f t="shared" ref="C5:C6" ca="1" si="2">IF($C5="","",IF(ISERROR(VLOOKUP(B5,Athletes,2,FALSE)),"Unknown Athlete",PROPER(VLOOKUP(B5,Athletes,2,FALSE))))</f>
        <v>Kate Elizabeth Florence Boulton</v>
      </c>
      <c r="D5" s="14" t="str">
        <f t="shared" ref="D5:D6" ca="1" si="3">IF($C5="","",IF(VLOOKUP(B5,Athletes,3,FALSE)="","",VLOOKUP(B5,Athletes,3,FALSE)))</f>
        <v>CAC</v>
      </c>
      <c r="E5" s="14" t="str">
        <f t="shared" ref="E5:E6" ca="1" si="4">IF($C5="","",IF(ISERROR(VLOOKUP(B5,Athletes,6,FALSE)),"",VLOOKUP(B5,Athletes,6,FALSE)))</f>
        <v>U15G</v>
      </c>
      <c r="F5" s="32">
        <f t="shared" ref="F5:F6" ca="1" si="5">IF(L5="","",VLOOKUP($B5,INDIRECT(K5),6,FALSE))</f>
        <v>9.5500000000000007</v>
      </c>
      <c r="G5" s="16" t="str">
        <f t="shared" ref="G5:G6" ca="1" si="6">"U" &amp; ROW(G5)+1-$B5 &amp; ":U" &amp; ROW(G5)-$B5+VLOOKUP(1,INDIRECT("A" &amp; ROW(G5)+1-$B5 &amp; ":B999"),2,0)</f>
        <v>U20:U21</v>
      </c>
      <c r="H5" s="16" t="str">
        <f t="shared" ref="H5:H6" ca="1" si="7">"R" &amp; ROW(H5)+1-$B5 &amp; ":R" &amp; ROW(H5)-$B5+VLOOKUP(1,INDIRECT("A" &amp; ROW(H5)+1-$B5 &amp; ":B999"),2,0)</f>
        <v>R20:R21</v>
      </c>
      <c r="I5" s="16" t="str">
        <f t="shared" ref="I5:I6" ca="1" si="8">"S" &amp; ROW(I5)+1-$B5 &amp; ":S" &amp; ROW(I5)-$B5+VLOOKUP(1,INDIRECT("A" &amp; ROW(I5)+1-$B5 &amp; ":B999"),2,0)</f>
        <v>S20:S21</v>
      </c>
      <c r="J5" s="16" t="str">
        <f t="shared" ref="J5:J6" ca="1" si="9">"T" &amp; ROW(J5)+1-$B5 &amp; ":T" &amp; ROW(J5)-$B5+VLOOKUP(1,INDIRECT("A" &amp; ROW(J5)+1-$B5 &amp; ":B999"),2,0)</f>
        <v>T20:T21</v>
      </c>
      <c r="K5" s="16" t="str">
        <f t="shared" ref="K5:K6" ca="1" si="10">"M" &amp; ROW(H5)+1-$B5 &amp; ":U" &amp; ROW(H5)-$B5+VLOOKUP(1,INDIRECT("A" &amp; ROW(H5)+1-$B5 &amp; ":B999"),2,0)</f>
        <v>M20:U21</v>
      </c>
      <c r="L5">
        <f t="shared" ref="L5:L6" ca="1" si="11">IF(M5="","",RANK($U5,INDIRECT(G5),0))</f>
        <v>1</v>
      </c>
      <c r="M5" s="9">
        <v>21</v>
      </c>
      <c r="N5" s="23">
        <v>9.5500000000000007</v>
      </c>
      <c r="O5" s="23">
        <v>0</v>
      </c>
      <c r="P5" s="23">
        <v>0</v>
      </c>
      <c r="Q5" s="23">
        <f t="shared" ref="Q5:Q6" ca="1" si="12">IF(RANK($O5,$O5:$Q5,0)=1,$O5,IF(RANK($P5,$O5:$Q5,0)=1,$P5,$Q5))</f>
        <v>9.5500000000000007</v>
      </c>
      <c r="R5" s="23">
        <f t="shared" ref="R5:R6" ca="1" si="13">IF(RANK($O5,$O5:$Q5,0)=2,$O5,IF(RANK($P5,$O5:$Q5,0)=2,$P5,$Q5))</f>
        <v>0</v>
      </c>
      <c r="S5" s="23">
        <f t="shared" ref="S5:S6" ca="1" si="14">IF(RANK($O5,$O5:$Q5,0)=3,$O5,IF(RANK($P5,$O5:$Q5,0)=3,$P5,$Q5))</f>
        <v>0</v>
      </c>
      <c r="T5" s="23">
        <f t="shared" ref="T5:T6" ca="1" si="15">((($R5)*10000)+$S5)*10000+$T5+$N5/1000</f>
        <v>955000000.02100003</v>
      </c>
    </row>
    <row r="6" spans="1:22" x14ac:dyDescent="0.25">
      <c r="A6" s="31">
        <f t="shared" si="0"/>
        <v>2</v>
      </c>
      <c r="B6" s="31">
        <f t="shared" ca="1" si="1"/>
        <v>157</v>
      </c>
      <c r="C6" s="14" t="str">
        <f t="shared" ca="1" si="2"/>
        <v>Keira Martin</v>
      </c>
      <c r="D6" s="14" t="str">
        <f t="shared" ca="1" si="3"/>
        <v xml:space="preserve">Penryn College </v>
      </c>
      <c r="E6" s="14" t="str">
        <f t="shared" ca="1" si="4"/>
        <v>U15G</v>
      </c>
      <c r="F6" s="32">
        <f t="shared" ca="1" si="5"/>
        <v>8.31</v>
      </c>
      <c r="G6" s="16" t="str">
        <f t="shared" ca="1" si="6"/>
        <v>U20:U21</v>
      </c>
      <c r="H6" s="16" t="str">
        <f t="shared" ca="1" si="7"/>
        <v>R20:R21</v>
      </c>
      <c r="I6" s="16" t="str">
        <f t="shared" ca="1" si="8"/>
        <v>S20:S21</v>
      </c>
      <c r="J6" s="16" t="str">
        <f t="shared" ca="1" si="9"/>
        <v>T20:T21</v>
      </c>
      <c r="K6" s="16" t="str">
        <f t="shared" ca="1" si="10"/>
        <v>M20:U21</v>
      </c>
      <c r="L6">
        <f t="shared" ca="1" si="11"/>
        <v>2</v>
      </c>
      <c r="M6" s="9">
        <v>157</v>
      </c>
      <c r="N6" s="23">
        <v>8.31</v>
      </c>
      <c r="O6" s="23">
        <v>0</v>
      </c>
      <c r="P6" s="23">
        <v>0</v>
      </c>
      <c r="Q6" s="23">
        <f t="shared" ca="1" si="12"/>
        <v>8.31</v>
      </c>
      <c r="R6" s="23">
        <f t="shared" ca="1" si="13"/>
        <v>0</v>
      </c>
      <c r="S6" s="23">
        <f t="shared" ca="1" si="14"/>
        <v>0</v>
      </c>
      <c r="T6" s="23">
        <f t="shared" ca="1" si="15"/>
        <v>831000000.15699995</v>
      </c>
    </row>
    <row r="10" spans="1:22" ht="18" x14ac:dyDescent="0.25">
      <c r="A10" s="13" t="s">
        <v>0</v>
      </c>
      <c r="B10" s="13" t="s">
        <v>286</v>
      </c>
      <c r="C10" s="14"/>
      <c r="D10" s="13"/>
      <c r="E10" s="14"/>
      <c r="F10" s="15"/>
      <c r="I10" s="16"/>
      <c r="J10" s="16"/>
      <c r="K10" s="16"/>
      <c r="M10" s="17" t="s">
        <v>271</v>
      </c>
      <c r="N10" s="18"/>
      <c r="O10" s="18"/>
      <c r="P10" s="19"/>
      <c r="Q10" s="19"/>
      <c r="R10" s="19"/>
      <c r="S10" s="19"/>
      <c r="T10" s="20"/>
      <c r="U10" s="20"/>
      <c r="V10" s="20"/>
    </row>
    <row r="11" spans="1:22" ht="18" x14ac:dyDescent="0.25">
      <c r="A11" s="13"/>
      <c r="B11" s="14"/>
      <c r="C11" s="13"/>
      <c r="D11" s="21"/>
      <c r="E11" s="14"/>
      <c r="F11" s="22"/>
      <c r="I11" s="16"/>
      <c r="J11" s="16"/>
      <c r="K11" s="16"/>
      <c r="N11" s="23"/>
      <c r="O11" s="23"/>
      <c r="P11" s="23"/>
      <c r="Q11" s="23"/>
      <c r="R11" s="23"/>
      <c r="S11" s="23"/>
    </row>
    <row r="12" spans="1:22" ht="31.5" thickBot="1" x14ac:dyDescent="0.3">
      <c r="A12" s="5" t="s">
        <v>3</v>
      </c>
      <c r="B12" s="5" t="s">
        <v>4</v>
      </c>
      <c r="C12" s="5" t="s">
        <v>5</v>
      </c>
      <c r="D12" s="5" t="s">
        <v>6</v>
      </c>
      <c r="E12" s="5" t="s">
        <v>7</v>
      </c>
      <c r="F12" s="6" t="s">
        <v>272</v>
      </c>
      <c r="G12" s="24" t="s">
        <v>273</v>
      </c>
      <c r="H12" s="24" t="s">
        <v>274</v>
      </c>
      <c r="I12" s="24" t="s">
        <v>275</v>
      </c>
      <c r="J12" s="24" t="s">
        <v>276</v>
      </c>
      <c r="K12" s="24" t="s">
        <v>277</v>
      </c>
      <c r="L12" s="25" t="s">
        <v>278</v>
      </c>
      <c r="M12" s="26" t="s">
        <v>4</v>
      </c>
      <c r="N12" s="27" t="s">
        <v>279</v>
      </c>
      <c r="O12" s="27" t="s">
        <v>280</v>
      </c>
      <c r="P12" s="27" t="s">
        <v>281</v>
      </c>
      <c r="Q12" s="28" t="s">
        <v>282</v>
      </c>
      <c r="R12" s="28" t="s">
        <v>283</v>
      </c>
      <c r="S12" s="28" t="s">
        <v>284</v>
      </c>
      <c r="T12" s="25" t="s">
        <v>285</v>
      </c>
    </row>
    <row r="13" spans="1:22" ht="15.75" x14ac:dyDescent="0.25">
      <c r="A13" s="29"/>
      <c r="B13" s="29"/>
      <c r="C13" s="29"/>
      <c r="D13" s="29"/>
      <c r="E13" s="29"/>
      <c r="F13" s="30"/>
      <c r="G13" s="16"/>
      <c r="H13" s="16"/>
      <c r="I13" s="16"/>
      <c r="J13" s="16"/>
      <c r="K13" s="16"/>
      <c r="N13" s="23"/>
      <c r="O13" s="23"/>
      <c r="P13" s="23"/>
      <c r="Q13" s="23"/>
      <c r="R13" s="23"/>
      <c r="S13" s="23"/>
      <c r="T13" s="23"/>
    </row>
    <row r="14" spans="1:22" x14ac:dyDescent="0.25">
      <c r="A14" s="31">
        <f t="shared" ref="A14" si="16">IF(A13="",1,A13+1)</f>
        <v>1</v>
      </c>
      <c r="B14" s="31">
        <f ca="1">IF(L14="","",VLOOKUP($B14,INDIRECT(K14),2,FALSE))</f>
        <v>72</v>
      </c>
      <c r="C14" s="14" t="str">
        <f ca="1">IF($C14="","",IF(ISERROR(VLOOKUP(B14,Athletes,2,FALSE)),"Unknown Athlete",PROPER(VLOOKUP(B14,Athletes,2,FALSE))))</f>
        <v>Lorcan Blown</v>
      </c>
      <c r="D14" s="14" t="str">
        <f ca="1">IF($C14="","",IF(VLOOKUP(B14,Athletes,3,FALSE)="","",VLOOKUP(B14,Athletes,3,FALSE)))</f>
        <v>N&amp;P</v>
      </c>
      <c r="E14" s="14" t="str">
        <f ca="1">IF($C14="","",IF(ISERROR(VLOOKUP(B14,Athletes,6,FALSE)),"",VLOOKUP(B14,Athletes,6,FALSE)))</f>
        <v>U15B</v>
      </c>
      <c r="F14" s="32">
        <f t="shared" ref="F14" ca="1" si="17">IF(L14="","",VLOOKUP($B14,INDIRECT(K14),6,FALSE))</f>
        <v>10.34</v>
      </c>
      <c r="G14" s="16" t="str">
        <f t="shared" ref="G14" ca="1" si="18">"U" &amp; ROW(G14)+1-$B14 &amp; ":U" &amp; ROW(G14)-$B14+VLOOKUP(1,INDIRECT("A" &amp; ROW(G14)+1-$B14 &amp; ":B999"),2,0)</f>
        <v>U29:U29</v>
      </c>
      <c r="H14" s="16" t="str">
        <f t="shared" ref="H14" ca="1" si="19">"R" &amp; ROW(H14)+1-$B14 &amp; ":R" &amp; ROW(H14)-$B14+VLOOKUP(1,INDIRECT("A" &amp; ROW(H14)+1-$B14 &amp; ":B999"),2,0)</f>
        <v>R29:R29</v>
      </c>
      <c r="I14" s="16" t="str">
        <f t="shared" ref="I14" ca="1" si="20">"S" &amp; ROW(I14)+1-$B14 &amp; ":S" &amp; ROW(I14)-$B14+VLOOKUP(1,INDIRECT("A" &amp; ROW(I14)+1-$B14 &amp; ":B999"),2,0)</f>
        <v>S29:S29</v>
      </c>
      <c r="J14" s="16" t="str">
        <f t="shared" ref="J14" ca="1" si="21">"T" &amp; ROW(J14)+1-$B14 &amp; ":T" &amp; ROW(J14)-$B14+VLOOKUP(1,INDIRECT("A" &amp; ROW(J14)+1-$B14 &amp; ":B999"),2,0)</f>
        <v>T29:T29</v>
      </c>
      <c r="K14" s="16" t="str">
        <f t="shared" ref="K14" ca="1" si="22">"M" &amp; ROW(H14)+1-$B14 &amp; ":U" &amp; ROW(H14)-$B14+VLOOKUP(1,INDIRECT("A" &amp; ROW(H14)+1-$B14 &amp; ":B999"),2,0)</f>
        <v>M29:U29</v>
      </c>
      <c r="L14">
        <f t="shared" ref="L14" ca="1" si="23">IF(M14="","",RANK($U14,INDIRECT(G14),0))</f>
        <v>1</v>
      </c>
      <c r="M14" s="9">
        <v>72</v>
      </c>
      <c r="N14" s="23">
        <v>10.34</v>
      </c>
      <c r="O14" s="23">
        <v>0</v>
      </c>
      <c r="P14" s="23">
        <v>0</v>
      </c>
      <c r="Q14" s="23">
        <f t="shared" ref="Q14" ca="1" si="24">IF(RANK($O14,$O14:$Q14,0)=1,$O14,IF(RANK($P14,$O14:$Q14,0)=1,$P14,$Q14))</f>
        <v>10.34</v>
      </c>
      <c r="R14" s="23">
        <f t="shared" ref="R14" ca="1" si="25">IF(RANK($O14,$O14:$Q14,0)=2,$O14,IF(RANK($P14,$O14:$Q14,0)=2,$P14,$Q14))</f>
        <v>0</v>
      </c>
      <c r="S14" s="23">
        <f t="shared" ref="S14" ca="1" si="26">IF(RANK($O14,$O14:$Q14,0)=3,$O14,IF(RANK($P14,$O14:$Q14,0)=3,$P14,$Q14))</f>
        <v>0</v>
      </c>
      <c r="T14" s="23">
        <f t="shared" ref="T14" ca="1" si="27">((($R14)*10000)+$S14)*10000+$T14+$N14/1000</f>
        <v>1034000000.072</v>
      </c>
    </row>
    <row r="18" spans="1:22" ht="18" x14ac:dyDescent="0.25">
      <c r="A18" s="13" t="s">
        <v>0</v>
      </c>
      <c r="B18" s="13" t="s">
        <v>287</v>
      </c>
      <c r="C18" s="14"/>
      <c r="D18" s="13"/>
      <c r="E18" s="14"/>
      <c r="F18" s="15"/>
      <c r="I18" s="16"/>
      <c r="J18" s="16"/>
      <c r="K18" s="16"/>
      <c r="M18" s="17" t="s">
        <v>271</v>
      </c>
      <c r="N18" s="18"/>
      <c r="O18" s="18"/>
      <c r="P18" s="19"/>
      <c r="Q18" s="19"/>
      <c r="R18" s="19"/>
      <c r="S18" s="19"/>
      <c r="T18" s="20"/>
      <c r="U18" s="20"/>
      <c r="V18" s="20"/>
    </row>
    <row r="19" spans="1:22" ht="18" x14ac:dyDescent="0.25">
      <c r="A19" s="13"/>
      <c r="B19" s="14"/>
      <c r="C19" s="13"/>
      <c r="D19" s="21"/>
      <c r="E19" s="14"/>
      <c r="F19" s="22"/>
      <c r="I19" s="16"/>
      <c r="J19" s="16"/>
      <c r="K19" s="16"/>
      <c r="N19" s="23"/>
      <c r="O19" s="23"/>
      <c r="P19" s="23"/>
      <c r="Q19" s="23"/>
      <c r="R19" s="23"/>
      <c r="S19" s="23"/>
    </row>
    <row r="20" spans="1:22" ht="31.5" thickBot="1" x14ac:dyDescent="0.3">
      <c r="A20" s="5" t="s">
        <v>3</v>
      </c>
      <c r="B20" s="5" t="s">
        <v>4</v>
      </c>
      <c r="C20" s="5" t="s">
        <v>5</v>
      </c>
      <c r="D20" s="5" t="s">
        <v>6</v>
      </c>
      <c r="E20" s="5" t="s">
        <v>7</v>
      </c>
      <c r="F20" s="6" t="s">
        <v>272</v>
      </c>
      <c r="G20" s="24" t="s">
        <v>273</v>
      </c>
      <c r="H20" s="24" t="s">
        <v>274</v>
      </c>
      <c r="I20" s="24" t="s">
        <v>275</v>
      </c>
      <c r="J20" s="24" t="s">
        <v>276</v>
      </c>
      <c r="K20" s="24" t="s">
        <v>277</v>
      </c>
      <c r="L20" s="25" t="s">
        <v>278</v>
      </c>
      <c r="M20" s="26" t="s">
        <v>4</v>
      </c>
      <c r="N20" s="27" t="s">
        <v>279</v>
      </c>
      <c r="O20" s="27" t="s">
        <v>280</v>
      </c>
      <c r="P20" s="27" t="s">
        <v>281</v>
      </c>
      <c r="Q20" s="28" t="s">
        <v>282</v>
      </c>
      <c r="R20" s="28" t="s">
        <v>283</v>
      </c>
      <c r="S20" s="28" t="s">
        <v>284</v>
      </c>
      <c r="T20" s="25" t="s">
        <v>285</v>
      </c>
    </row>
    <row r="21" spans="1:22" ht="15.75" x14ac:dyDescent="0.25">
      <c r="A21" s="29"/>
      <c r="B21" s="29"/>
      <c r="C21" s="29"/>
      <c r="D21" s="29"/>
      <c r="E21" s="29"/>
      <c r="F21" s="30"/>
      <c r="G21" s="16"/>
      <c r="H21" s="16"/>
      <c r="I21" s="16"/>
      <c r="J21" s="16"/>
      <c r="K21" s="16"/>
      <c r="N21" s="23"/>
      <c r="O21" s="23"/>
      <c r="P21" s="23"/>
      <c r="Q21" s="23"/>
      <c r="R21" s="23"/>
      <c r="S21" s="23"/>
      <c r="T21" s="23"/>
    </row>
    <row r="22" spans="1:22" x14ac:dyDescent="0.25">
      <c r="A22" s="31">
        <f t="shared" ref="A22:A23" si="28">IF(A21="",1,A21+1)</f>
        <v>1</v>
      </c>
      <c r="B22" s="31">
        <f ca="1">IF(L22="","",VLOOKUP($B22,INDIRECT(K22),2,FALSE))</f>
        <v>134</v>
      </c>
      <c r="C22" s="14" t="str">
        <f ca="1">IF($C22="","",IF(ISERROR(VLOOKUP(B22,Athletes,2,FALSE)),"Unknown Athlete",PROPER(VLOOKUP(B22,Athletes,2,FALSE))))</f>
        <v>Katelyn Rose Milburn</v>
      </c>
      <c r="D22" s="14" t="str">
        <f ca="1">IF($C22="","",IF(VLOOKUP(B22,Athletes,3,FALSE)="","",VLOOKUP(B22,Athletes,3,FALSE)))</f>
        <v>TAC</v>
      </c>
      <c r="E22" s="14" t="str">
        <f ca="1">IF($C22="","",IF(ISERROR(VLOOKUP(B22,Athletes,6,FALSE)),"",VLOOKUP(B22,Athletes,6,FALSE)))</f>
        <v>U17W</v>
      </c>
      <c r="F22" s="32">
        <f t="shared" ref="F22:F23" ca="1" si="29">IF(L22="","",VLOOKUP($B22,INDIRECT(K22),6,FALSE))</f>
        <v>10.6</v>
      </c>
      <c r="G22" s="16" t="str">
        <f t="shared" ref="G22:G23" ca="1" si="30">"U" &amp; ROW(G22)+1-$B22 &amp; ":U" &amp; ROW(G22)-$B22+VLOOKUP(1,INDIRECT("A" &amp; ROW(G22)+1-$B22 &amp; ":B999"),2,0)</f>
        <v>U37:U38</v>
      </c>
      <c r="H22" s="16" t="str">
        <f t="shared" ref="H22:H23" ca="1" si="31">"R" &amp; ROW(H22)+1-$B22 &amp; ":R" &amp; ROW(H22)-$B22+VLOOKUP(1,INDIRECT("A" &amp; ROW(H22)+1-$B22 &amp; ":B999"),2,0)</f>
        <v>R37:R38</v>
      </c>
      <c r="I22" s="16" t="str">
        <f t="shared" ref="I22:I23" ca="1" si="32">"S" &amp; ROW(I22)+1-$B22 &amp; ":S" &amp; ROW(I22)-$B22+VLOOKUP(1,INDIRECT("A" &amp; ROW(I22)+1-$B22 &amp; ":B999"),2,0)</f>
        <v>S37:S38</v>
      </c>
      <c r="J22" s="16" t="str">
        <f t="shared" ref="J22:J23" ca="1" si="33">"T" &amp; ROW(J22)+1-$B22 &amp; ":T" &amp; ROW(J22)-$B22+VLOOKUP(1,INDIRECT("A" &amp; ROW(J22)+1-$B22 &amp; ":B999"),2,0)</f>
        <v>T37:T38</v>
      </c>
      <c r="K22" s="16" t="str">
        <f t="shared" ref="K22:K23" ca="1" si="34">"M" &amp; ROW(H22)+1-$B22 &amp; ":U" &amp; ROW(H22)-$B22+VLOOKUP(1,INDIRECT("A" &amp; ROW(H22)+1-$B22 &amp; ":B999"),2,0)</f>
        <v>M37:U38</v>
      </c>
      <c r="L22">
        <f t="shared" ref="L22:L23" ca="1" si="35">IF(M22="","",RANK($U22,INDIRECT(G22),0))</f>
        <v>1</v>
      </c>
      <c r="M22" s="9">
        <v>134</v>
      </c>
      <c r="N22" s="23">
        <v>10.6</v>
      </c>
      <c r="O22" s="23">
        <v>0</v>
      </c>
      <c r="P22" s="23">
        <v>0</v>
      </c>
      <c r="Q22" s="23">
        <f t="shared" ref="Q22:Q23" ca="1" si="36">IF(RANK($O22,$O22:$Q22,0)=1,$O22,IF(RANK($P22,$O22:$Q22,0)=1,$P22,$Q22))</f>
        <v>10.6</v>
      </c>
      <c r="R22" s="23">
        <f t="shared" ref="R22:R23" ca="1" si="37">IF(RANK($O22,$O22:$Q22,0)=2,$O22,IF(RANK($P22,$O22:$Q22,0)=2,$P22,$Q22))</f>
        <v>0</v>
      </c>
      <c r="S22" s="23">
        <f t="shared" ref="S22:S23" ca="1" si="38">IF(RANK($O22,$O22:$Q22,0)=3,$O22,IF(RANK($P22,$O22:$Q22,0)=3,$P22,$Q22))</f>
        <v>0</v>
      </c>
      <c r="T22" s="23">
        <f t="shared" ref="T22:T23" ca="1" si="39">((($R22)*10000)+$S22)*10000+$T22+$N22/1000</f>
        <v>1060000000.1339999</v>
      </c>
    </row>
    <row r="23" spans="1:22" x14ac:dyDescent="0.25">
      <c r="A23" s="31">
        <f t="shared" si="28"/>
        <v>2</v>
      </c>
      <c r="B23" s="31">
        <f t="shared" ref="B23" ca="1" si="40">IF(L23="","",VLOOKUP($B23,INDIRECT(K23),2,FALSE))</f>
        <v>154</v>
      </c>
      <c r="C23" s="14" t="str">
        <f ca="1">IF($C23="","",IF(ISERROR(VLOOKUP(B23,Athletes,2,FALSE)),"Unknown Athlete",PROPER(VLOOKUP(B23,Athletes,2,FALSE))))</f>
        <v>Charlotte Doney</v>
      </c>
      <c r="D23" s="14" t="str">
        <f ca="1">IF($C23="","",IF(VLOOKUP(B23,Athletes,3,FALSE)="","",VLOOKUP(B23,Athletes,3,FALSE)))</f>
        <v>TAC</v>
      </c>
      <c r="E23" s="14" t="str">
        <f ca="1">IF($C23="","",IF(ISERROR(VLOOKUP(B23,Athletes,6,FALSE)),"",VLOOKUP(B23,Athletes,6,FALSE)))</f>
        <v>U17W</v>
      </c>
      <c r="F23" s="32">
        <f t="shared" ca="1" si="29"/>
        <v>9.41</v>
      </c>
      <c r="G23" s="16" t="str">
        <f t="shared" ca="1" si="30"/>
        <v>U37:U38</v>
      </c>
      <c r="H23" s="16" t="str">
        <f t="shared" ca="1" si="31"/>
        <v>R37:R38</v>
      </c>
      <c r="I23" s="16" t="str">
        <f t="shared" ca="1" si="32"/>
        <v>S37:S38</v>
      </c>
      <c r="J23" s="16" t="str">
        <f t="shared" ca="1" si="33"/>
        <v>T37:T38</v>
      </c>
      <c r="K23" s="16" t="str">
        <f t="shared" ca="1" si="34"/>
        <v>M37:U38</v>
      </c>
      <c r="L23">
        <f t="shared" ca="1" si="35"/>
        <v>2</v>
      </c>
      <c r="M23" s="9">
        <v>154</v>
      </c>
      <c r="N23" s="23">
        <v>9.41</v>
      </c>
      <c r="O23" s="23">
        <v>0</v>
      </c>
      <c r="P23" s="23">
        <v>0</v>
      </c>
      <c r="Q23" s="23">
        <f t="shared" ca="1" si="36"/>
        <v>9.41</v>
      </c>
      <c r="R23" s="23">
        <f t="shared" ca="1" si="37"/>
        <v>0</v>
      </c>
      <c r="S23" s="23">
        <f t="shared" ca="1" si="38"/>
        <v>0</v>
      </c>
      <c r="T23" s="23">
        <f t="shared" ca="1" si="39"/>
        <v>941000000.15400004</v>
      </c>
    </row>
    <row r="27" spans="1:22" ht="18" x14ac:dyDescent="0.25">
      <c r="A27" s="13" t="s">
        <v>0</v>
      </c>
      <c r="B27" s="13" t="s">
        <v>288</v>
      </c>
      <c r="C27" s="14"/>
      <c r="D27" s="13"/>
      <c r="E27" s="14"/>
      <c r="F27" s="15"/>
      <c r="I27" s="16"/>
      <c r="J27" s="16"/>
      <c r="K27" s="16"/>
      <c r="M27" s="17" t="s">
        <v>271</v>
      </c>
      <c r="N27" s="18"/>
      <c r="O27" s="18"/>
      <c r="P27" s="19"/>
      <c r="Q27" s="19"/>
      <c r="R27" s="19"/>
      <c r="S27" s="19"/>
      <c r="T27" s="20"/>
      <c r="U27" s="20"/>
      <c r="V27" s="20"/>
    </row>
    <row r="28" spans="1:22" ht="18" x14ac:dyDescent="0.25">
      <c r="A28" s="13"/>
      <c r="B28" s="14"/>
      <c r="C28" s="13"/>
      <c r="D28" s="21"/>
      <c r="E28" s="14"/>
      <c r="F28" s="22"/>
      <c r="I28" s="16"/>
      <c r="J28" s="16"/>
      <c r="K28" s="16"/>
      <c r="N28" s="23"/>
      <c r="O28" s="23"/>
      <c r="P28" s="23"/>
      <c r="Q28" s="23"/>
      <c r="R28" s="23"/>
      <c r="S28" s="23"/>
    </row>
    <row r="29" spans="1:22" ht="16.5" thickBot="1" x14ac:dyDescent="0.3">
      <c r="A29" s="5" t="s">
        <v>3</v>
      </c>
      <c r="B29" s="5" t="s">
        <v>4</v>
      </c>
      <c r="C29" s="5" t="s">
        <v>5</v>
      </c>
      <c r="D29" s="5" t="s">
        <v>6</v>
      </c>
      <c r="E29" s="5" t="s">
        <v>7</v>
      </c>
      <c r="F29" s="6" t="s">
        <v>272</v>
      </c>
      <c r="G29" s="24" t="s">
        <v>273</v>
      </c>
      <c r="H29" s="24" t="s">
        <v>274</v>
      </c>
      <c r="I29" s="24" t="s">
        <v>275</v>
      </c>
      <c r="J29" s="24" t="s">
        <v>276</v>
      </c>
      <c r="K29" s="24" t="s">
        <v>277</v>
      </c>
      <c r="L29" s="25" t="s">
        <v>278</v>
      </c>
      <c r="M29" s="26" t="s">
        <v>4</v>
      </c>
      <c r="N29" s="27" t="s">
        <v>279</v>
      </c>
      <c r="O29" s="27" t="s">
        <v>280</v>
      </c>
      <c r="P29" s="27" t="s">
        <v>281</v>
      </c>
      <c r="Q29" s="28" t="s">
        <v>282</v>
      </c>
      <c r="R29" s="28" t="s">
        <v>283</v>
      </c>
      <c r="S29" s="28" t="s">
        <v>284</v>
      </c>
      <c r="T29" s="25" t="s">
        <v>285</v>
      </c>
    </row>
    <row r="30" spans="1:22" ht="15.75" x14ac:dyDescent="0.25">
      <c r="A30" s="29"/>
      <c r="B30" s="29"/>
      <c r="C30" s="29"/>
      <c r="D30" s="29"/>
      <c r="E30" s="29"/>
      <c r="F30" s="30"/>
      <c r="G30" s="16"/>
      <c r="H30" s="16"/>
      <c r="I30" s="16"/>
      <c r="J30" s="16"/>
      <c r="K30" s="16"/>
      <c r="N30" s="23"/>
      <c r="O30" s="23"/>
      <c r="P30" s="23"/>
      <c r="Q30" s="23"/>
      <c r="R30" s="23"/>
      <c r="S30" s="23"/>
      <c r="T30" s="23"/>
    </row>
    <row r="31" spans="1:22" x14ac:dyDescent="0.25">
      <c r="A31" s="31">
        <f t="shared" ref="A31" si="41">IF(A30="",1,A30+1)</f>
        <v>1</v>
      </c>
      <c r="B31" s="31">
        <f ca="1">IF(L31="","",VLOOKUP($B31,INDIRECT(K31),2,FALSE))</f>
        <v>20</v>
      </c>
      <c r="C31" s="14" t="str">
        <f ca="1">IF($C31="","",IF(ISERROR(VLOOKUP(B31,Athletes,2,FALSE)),"Unknown Athlete",PROPER(VLOOKUP(B31,Athletes,2,FALSE))))</f>
        <v>Jules Harrold</v>
      </c>
      <c r="D31" s="14" t="str">
        <f ca="1">IF($C31="","",IF(VLOOKUP(B31,Athletes,3,FALSE)="","",VLOOKUP(B31,Athletes,3,FALSE)))</f>
        <v>CAC</v>
      </c>
      <c r="E31" s="14" t="str">
        <f ca="1">IF($C31="","",IF(ISERROR(VLOOKUP(B31,Athletes,6,FALSE)),"",VLOOKUP(B31,Athletes,6,FALSE)))</f>
        <v>V50M</v>
      </c>
      <c r="F31" s="32">
        <f t="shared" ref="F31" ca="1" si="42">IF(L31="","",VLOOKUP($B31,INDIRECT(K31),6,FALSE))</f>
        <v>9.2799999999999994</v>
      </c>
      <c r="G31" s="16" t="str">
        <f t="shared" ref="G31" ca="1" si="43">"U" &amp; ROW(G31)+1-$B31 &amp; ":U" &amp; ROW(G31)-$B31+VLOOKUP(1,INDIRECT("A" &amp; ROW(G31)+1-$B31 &amp; ":B999"),2,0)</f>
        <v>U46:U46</v>
      </c>
      <c r="H31" s="16" t="str">
        <f t="shared" ref="H31" ca="1" si="44">"R" &amp; ROW(H31)+1-$B31 &amp; ":R" &amp; ROW(H31)-$B31+VLOOKUP(1,INDIRECT("A" &amp; ROW(H31)+1-$B31 &amp; ":B999"),2,0)</f>
        <v>R46:R46</v>
      </c>
      <c r="I31" s="16" t="str">
        <f t="shared" ref="I31" ca="1" si="45">"S" &amp; ROW(I31)+1-$B31 &amp; ":S" &amp; ROW(I31)-$B31+VLOOKUP(1,INDIRECT("A" &amp; ROW(I31)+1-$B31 &amp; ":B999"),2,0)</f>
        <v>S46:S46</v>
      </c>
      <c r="J31" s="16" t="str">
        <f t="shared" ref="J31" ca="1" si="46">"T" &amp; ROW(J31)+1-$B31 &amp; ":T" &amp; ROW(J31)-$B31+VLOOKUP(1,INDIRECT("A" &amp; ROW(J31)+1-$B31 &amp; ":B999"),2,0)</f>
        <v>T46:T46</v>
      </c>
      <c r="K31" s="16" t="str">
        <f t="shared" ref="K31" ca="1" si="47">"M" &amp; ROW(H31)+1-$B31 &amp; ":U" &amp; ROW(H31)-$B31+VLOOKUP(1,INDIRECT("A" &amp; ROW(H31)+1-$B31 &amp; ":B999"),2,0)</f>
        <v>M46:U46</v>
      </c>
      <c r="L31">
        <f t="shared" ref="L31" ca="1" si="48">IF(M31="","",RANK($U31,INDIRECT(G31),0))</f>
        <v>1</v>
      </c>
      <c r="M31" s="9">
        <v>20</v>
      </c>
      <c r="N31" s="23">
        <v>9.2799999999999994</v>
      </c>
      <c r="O31" s="23">
        <v>0</v>
      </c>
      <c r="P31" s="23">
        <v>0</v>
      </c>
      <c r="Q31" s="23">
        <f t="shared" ref="Q31" ca="1" si="49">IF(RANK($O31,$O31:$Q31,0)=1,$O31,IF(RANK($P31,$O31:$Q31,0)=1,$P31,$Q31))</f>
        <v>9.2799999999999994</v>
      </c>
      <c r="R31" s="23">
        <f t="shared" ref="R31" ca="1" si="50">IF(RANK($O31,$O31:$Q31,0)=2,$O31,IF(RANK($P31,$O31:$Q31,0)=2,$P31,$Q31))</f>
        <v>0</v>
      </c>
      <c r="S31" s="23">
        <f t="shared" ref="S31" ca="1" si="51">IF(RANK($O31,$O31:$Q31,0)=3,$O31,IF(RANK($P31,$O31:$Q31,0)=3,$P31,$Q31))</f>
        <v>0</v>
      </c>
      <c r="T31" s="23">
        <f t="shared" ref="T31" ca="1" si="52">((($R31)*10000)+$S31)*10000+$T31+$N31/1000</f>
        <v>928000000.01999998</v>
      </c>
    </row>
    <row r="35" spans="1:22" ht="18" x14ac:dyDescent="0.25">
      <c r="A35" s="13" t="s">
        <v>0</v>
      </c>
      <c r="B35" s="13" t="s">
        <v>289</v>
      </c>
      <c r="C35" s="14"/>
      <c r="D35" s="13"/>
      <c r="E35" s="14"/>
      <c r="F35" s="15"/>
      <c r="I35" s="16"/>
      <c r="J35" s="16"/>
      <c r="K35" s="16"/>
      <c r="M35" s="17" t="s">
        <v>271</v>
      </c>
      <c r="N35" s="18"/>
      <c r="O35" s="18"/>
      <c r="P35" s="19"/>
      <c r="Q35" s="19"/>
      <c r="R35" s="19"/>
      <c r="S35" s="19"/>
      <c r="T35" s="20"/>
      <c r="U35" s="20"/>
      <c r="V35" s="20"/>
    </row>
    <row r="36" spans="1:22" ht="18" x14ac:dyDescent="0.25">
      <c r="A36" s="13"/>
      <c r="B36" s="14"/>
      <c r="C36" s="13"/>
      <c r="D36" s="21"/>
      <c r="E36" s="14"/>
      <c r="F36" s="22"/>
      <c r="I36" s="16"/>
      <c r="J36" s="16"/>
      <c r="K36" s="16"/>
      <c r="N36" s="23"/>
      <c r="O36" s="23"/>
      <c r="P36" s="23"/>
      <c r="Q36" s="23"/>
      <c r="R36" s="23"/>
      <c r="S36" s="23"/>
    </row>
    <row r="37" spans="1:22" ht="16.5" thickBot="1" x14ac:dyDescent="0.3">
      <c r="A37" s="5" t="s">
        <v>3</v>
      </c>
      <c r="B37" s="5" t="s">
        <v>4</v>
      </c>
      <c r="C37" s="5" t="s">
        <v>5</v>
      </c>
      <c r="D37" s="5" t="s">
        <v>6</v>
      </c>
      <c r="E37" s="5" t="s">
        <v>7</v>
      </c>
      <c r="F37" s="6" t="s">
        <v>272</v>
      </c>
      <c r="G37" s="24" t="s">
        <v>273</v>
      </c>
      <c r="H37" s="24" t="s">
        <v>274</v>
      </c>
      <c r="I37" s="24" t="s">
        <v>275</v>
      </c>
      <c r="J37" s="24" t="s">
        <v>276</v>
      </c>
      <c r="K37" s="24" t="s">
        <v>277</v>
      </c>
      <c r="L37" s="25" t="s">
        <v>278</v>
      </c>
      <c r="M37" s="26" t="s">
        <v>4</v>
      </c>
      <c r="N37" s="27" t="s">
        <v>279</v>
      </c>
      <c r="O37" s="27" t="s">
        <v>280</v>
      </c>
      <c r="P37" s="27" t="s">
        <v>281</v>
      </c>
      <c r="Q37" s="28" t="s">
        <v>282</v>
      </c>
      <c r="R37" s="28" t="s">
        <v>283</v>
      </c>
      <c r="S37" s="28" t="s">
        <v>284</v>
      </c>
      <c r="T37" s="25" t="s">
        <v>285</v>
      </c>
    </row>
    <row r="38" spans="1:22" ht="15.75" x14ac:dyDescent="0.25">
      <c r="A38" s="29"/>
      <c r="B38" s="29"/>
      <c r="C38" s="29"/>
      <c r="D38" s="29"/>
      <c r="E38" s="29"/>
      <c r="F38" s="30"/>
      <c r="G38" s="16"/>
      <c r="H38" s="16"/>
      <c r="I38" s="16"/>
      <c r="J38" s="16"/>
      <c r="K38" s="16"/>
      <c r="N38" s="23"/>
      <c r="O38" s="23"/>
      <c r="P38" s="23"/>
      <c r="Q38" s="23"/>
      <c r="R38" s="23"/>
      <c r="S38" s="23"/>
      <c r="T38" s="23"/>
    </row>
    <row r="39" spans="1:22" x14ac:dyDescent="0.25">
      <c r="A39" s="31">
        <f t="shared" ref="A39" si="53">IF(A38="",1,A38+1)</f>
        <v>1</v>
      </c>
      <c r="B39" s="31">
        <f ca="1">IF(L39="","",VLOOKUP($B39,INDIRECT(K39),2,FALSE))</f>
        <v>131</v>
      </c>
      <c r="C39" s="14" t="str">
        <f ca="1">IF($C39="","",IF(ISERROR(VLOOKUP(B39,Athletes,2,FALSE)),"Unknown Athlete",PROPER(VLOOKUP(B39,Athletes,2,FALSE))))</f>
        <v>George Harvey Brown</v>
      </c>
      <c r="D39" s="14" t="str">
        <f ca="1">IF($C39="","",IF(VLOOKUP(B39,Athletes,3,FALSE)="","",VLOOKUP(B39,Athletes,3,FALSE)))</f>
        <v>TAC</v>
      </c>
      <c r="E39" s="14" t="str">
        <f ca="1">IF($C39="","",IF(ISERROR(VLOOKUP(B39,Athletes,6,FALSE)),"",VLOOKUP(B39,Athletes,6,FALSE)))</f>
        <v>U15B</v>
      </c>
      <c r="F39" s="32">
        <f t="shared" ref="F39" ca="1" si="54">IF(L39="","",VLOOKUP($B39,INDIRECT(K39),6,FALSE))</f>
        <v>31.57</v>
      </c>
      <c r="G39" s="16" t="str">
        <f t="shared" ref="G39" ca="1" si="55">"U" &amp; ROW(G39)+1-$B39 &amp; ":U" &amp; ROW(G39)-$B39+VLOOKUP(1,INDIRECT("A" &amp; ROW(G39)+1-$B39 &amp; ":B999"),2,0)</f>
        <v>U54:U54</v>
      </c>
      <c r="H39" s="16" t="str">
        <f t="shared" ref="H39" ca="1" si="56">"R" &amp; ROW(H39)+1-$B39 &amp; ":R" &amp; ROW(H39)-$B39+VLOOKUP(1,INDIRECT("A" &amp; ROW(H39)+1-$B39 &amp; ":B999"),2,0)</f>
        <v>R54:R54</v>
      </c>
      <c r="I39" s="16" t="str">
        <f t="shared" ref="I39" ca="1" si="57">"S" &amp; ROW(I39)+1-$B39 &amp; ":S" &amp; ROW(I39)-$B39+VLOOKUP(1,INDIRECT("A" &amp; ROW(I39)+1-$B39 &amp; ":B999"),2,0)</f>
        <v>S54:S54</v>
      </c>
      <c r="J39" s="16" t="str">
        <f t="shared" ref="J39" ca="1" si="58">"T" &amp; ROW(J39)+1-$B39 &amp; ":T" &amp; ROW(J39)-$B39+VLOOKUP(1,INDIRECT("A" &amp; ROW(J39)+1-$B39 &amp; ":B999"),2,0)</f>
        <v>T54:T54</v>
      </c>
      <c r="K39" s="16" t="str">
        <f t="shared" ref="K39" ca="1" si="59">"M" &amp; ROW(H39)+1-$B39 &amp; ":U" &amp; ROW(H39)-$B39+VLOOKUP(1,INDIRECT("A" &amp; ROW(H39)+1-$B39 &amp; ":B999"),2,0)</f>
        <v>M54:U54</v>
      </c>
      <c r="L39">
        <f t="shared" ref="L39" ca="1" si="60">IF(M39="","",RANK($U39,INDIRECT(G39),0))</f>
        <v>1</v>
      </c>
      <c r="M39" s="9">
        <v>131</v>
      </c>
      <c r="N39" s="23">
        <v>31.57</v>
      </c>
      <c r="O39" s="23">
        <v>0</v>
      </c>
      <c r="P39" s="23">
        <v>0</v>
      </c>
      <c r="Q39" s="23">
        <f t="shared" ref="Q39" ca="1" si="61">IF(RANK($O39,$O39:$Q39,0)=1,$O39,IF(RANK($P39,$O39:$Q39,0)=1,$P39,$Q39))</f>
        <v>31.57</v>
      </c>
      <c r="R39" s="23">
        <f t="shared" ref="R39" ca="1" si="62">IF(RANK($O39,$O39:$Q39,0)=2,$O39,IF(RANK($P39,$O39:$Q39,0)=2,$P39,$Q39))</f>
        <v>0</v>
      </c>
      <c r="S39" s="23">
        <f t="shared" ref="S39" ca="1" si="63">IF(RANK($O39,$O39:$Q39,0)=3,$O39,IF(RANK($P39,$O39:$Q39,0)=3,$P39,$Q39))</f>
        <v>0</v>
      </c>
      <c r="T39" s="23">
        <f t="shared" ref="T39" ca="1" si="64">((($R39)*10000)+$S39)*10000+$T39+$N39/1000</f>
        <v>3157000000.131</v>
      </c>
    </row>
    <row r="43" spans="1:22" ht="18" x14ac:dyDescent="0.25">
      <c r="A43" s="13" t="s">
        <v>0</v>
      </c>
      <c r="B43" s="13" t="s">
        <v>290</v>
      </c>
      <c r="C43" s="14"/>
      <c r="D43" s="13"/>
      <c r="E43" s="14"/>
      <c r="F43" s="15"/>
      <c r="I43" s="16"/>
      <c r="J43" s="16"/>
      <c r="K43" s="16"/>
      <c r="M43" s="17" t="s">
        <v>271</v>
      </c>
      <c r="N43" s="18"/>
      <c r="O43" s="18"/>
      <c r="P43" s="19"/>
      <c r="Q43" s="19"/>
      <c r="R43" s="19"/>
      <c r="S43" s="19"/>
      <c r="T43" s="20"/>
      <c r="U43" s="20"/>
      <c r="V43" s="20"/>
    </row>
    <row r="44" spans="1:22" ht="18" x14ac:dyDescent="0.25">
      <c r="A44" s="13"/>
      <c r="B44" s="14"/>
      <c r="C44" s="13"/>
      <c r="D44" s="21"/>
      <c r="E44" s="14"/>
      <c r="F44" s="22"/>
      <c r="I44" s="16"/>
      <c r="J44" s="16"/>
      <c r="K44" s="16"/>
      <c r="N44" s="23"/>
      <c r="O44" s="23"/>
      <c r="P44" s="23"/>
      <c r="Q44" s="23"/>
      <c r="R44" s="23"/>
      <c r="S44" s="23"/>
    </row>
    <row r="45" spans="1:22" ht="16.5" thickBot="1" x14ac:dyDescent="0.3">
      <c r="A45" s="5" t="s">
        <v>3</v>
      </c>
      <c r="B45" s="5" t="s">
        <v>4</v>
      </c>
      <c r="C45" s="5" t="s">
        <v>5</v>
      </c>
      <c r="D45" s="5" t="s">
        <v>6</v>
      </c>
      <c r="E45" s="5" t="s">
        <v>7</v>
      </c>
      <c r="F45" s="6" t="s">
        <v>272</v>
      </c>
      <c r="G45" s="24" t="s">
        <v>273</v>
      </c>
      <c r="H45" s="24" t="s">
        <v>274</v>
      </c>
      <c r="I45" s="24" t="s">
        <v>275</v>
      </c>
      <c r="J45" s="24" t="s">
        <v>276</v>
      </c>
      <c r="K45" s="24" t="s">
        <v>277</v>
      </c>
      <c r="L45" s="25" t="s">
        <v>278</v>
      </c>
      <c r="M45" s="26" t="s">
        <v>4</v>
      </c>
      <c r="N45" s="27" t="s">
        <v>279</v>
      </c>
      <c r="O45" s="27" t="s">
        <v>280</v>
      </c>
      <c r="P45" s="27" t="s">
        <v>281</v>
      </c>
      <c r="Q45" s="28" t="s">
        <v>282</v>
      </c>
      <c r="R45" s="28" t="s">
        <v>283</v>
      </c>
      <c r="S45" s="28" t="s">
        <v>284</v>
      </c>
      <c r="T45" s="25" t="s">
        <v>285</v>
      </c>
    </row>
    <row r="46" spans="1:22" ht="15.75" x14ac:dyDescent="0.25">
      <c r="A46" s="29"/>
      <c r="B46" s="29"/>
      <c r="C46" s="29"/>
      <c r="D46" s="29"/>
      <c r="E46" s="29"/>
      <c r="F46" s="30"/>
      <c r="G46" s="16"/>
      <c r="H46" s="16"/>
      <c r="I46" s="16"/>
      <c r="J46" s="16"/>
      <c r="K46" s="16"/>
      <c r="N46" s="23"/>
      <c r="O46" s="23"/>
      <c r="P46" s="23"/>
      <c r="Q46" s="23"/>
      <c r="R46" s="23"/>
      <c r="S46" s="23"/>
      <c r="T46" s="23"/>
    </row>
    <row r="47" spans="1:22" x14ac:dyDescent="0.25">
      <c r="A47" s="31">
        <f t="shared" ref="A47" si="65">IF(A46="",1,A46+1)</f>
        <v>1</v>
      </c>
      <c r="B47" s="31">
        <f ca="1">IF(L47="","",VLOOKUP($B47,INDIRECT(K47),2,FALSE))</f>
        <v>155</v>
      </c>
      <c r="C47" s="14" t="str">
        <f ca="1">IF($C47="","",IF(ISERROR(VLOOKUP(B47,Athletes,2,FALSE)),"Unknown Athlete",PROPER(VLOOKUP(B47,Athletes,2,FALSE))))</f>
        <v>Isabelle Doney</v>
      </c>
      <c r="D47" s="14" t="str">
        <f ca="1">IF($C47="","",IF(VLOOKUP(B47,Athletes,3,FALSE)="","",VLOOKUP(B47,Athletes,3,FALSE)))</f>
        <v>TAC</v>
      </c>
      <c r="E47" s="14" t="str">
        <f ca="1">IF($C47="","",IF(ISERROR(VLOOKUP(B47,Athletes,6,FALSE)),"",VLOOKUP(B47,Athletes,6,FALSE)))</f>
        <v>U15G</v>
      </c>
      <c r="F47" s="32">
        <f t="shared" ref="F47" ca="1" si="66">IF(L47="","",VLOOKUP($B47,INDIRECT(K47),6,FALSE))</f>
        <v>23.05</v>
      </c>
      <c r="G47" s="16" t="str">
        <f t="shared" ref="G47" ca="1" si="67">"U" &amp; ROW(G47)+1-$B47 &amp; ":U" &amp; ROW(G47)-$B47+VLOOKUP(1,INDIRECT("A" &amp; ROW(G47)+1-$B47 &amp; ":B999"),2,0)</f>
        <v>U62:U62</v>
      </c>
      <c r="H47" s="16" t="str">
        <f t="shared" ref="H47" ca="1" si="68">"R" &amp; ROW(H47)+1-$B47 &amp; ":R" &amp; ROW(H47)-$B47+VLOOKUP(1,INDIRECT("A" &amp; ROW(H47)+1-$B47 &amp; ":B999"),2,0)</f>
        <v>R62:R62</v>
      </c>
      <c r="I47" s="16" t="str">
        <f t="shared" ref="I47" ca="1" si="69">"S" &amp; ROW(I47)+1-$B47 &amp; ":S" &amp; ROW(I47)-$B47+VLOOKUP(1,INDIRECT("A" &amp; ROW(I47)+1-$B47 &amp; ":B999"),2,0)</f>
        <v>S62:S62</v>
      </c>
      <c r="J47" s="16" t="str">
        <f t="shared" ref="J47" ca="1" si="70">"T" &amp; ROW(J47)+1-$B47 &amp; ":T" &amp; ROW(J47)-$B47+VLOOKUP(1,INDIRECT("A" &amp; ROW(J47)+1-$B47 &amp; ":B999"),2,0)</f>
        <v>T62:T62</v>
      </c>
      <c r="K47" s="16" t="str">
        <f t="shared" ref="K47" ca="1" si="71">"M" &amp; ROW(H47)+1-$B47 &amp; ":U" &amp; ROW(H47)-$B47+VLOOKUP(1,INDIRECT("A" &amp; ROW(H47)+1-$B47 &amp; ":B999"),2,0)</f>
        <v>M62:U62</v>
      </c>
      <c r="L47">
        <f t="shared" ref="L47" ca="1" si="72">IF(M47="","",RANK($U47,INDIRECT(G47),0))</f>
        <v>1</v>
      </c>
      <c r="M47" s="9">
        <v>155</v>
      </c>
      <c r="N47" s="23">
        <v>23.05</v>
      </c>
      <c r="O47" s="23">
        <v>0</v>
      </c>
      <c r="P47" s="23">
        <v>0</v>
      </c>
      <c r="Q47" s="23">
        <f t="shared" ref="Q47" ca="1" si="73">IF(RANK($O47,$O47:$Q47,0)=1,$O47,IF(RANK($P47,$O47:$Q47,0)=1,$P47,$Q47))</f>
        <v>23.05</v>
      </c>
      <c r="R47" s="23">
        <f t="shared" ref="R47" ca="1" si="74">IF(RANK($O47,$O47:$Q47,0)=2,$O47,IF(RANK($P47,$O47:$Q47,0)=2,$P47,$Q47))</f>
        <v>0</v>
      </c>
      <c r="S47" s="23">
        <f t="shared" ref="S47" ca="1" si="75">IF(RANK($O47,$O47:$Q47,0)=3,$O47,IF(RANK($P47,$O47:$Q47,0)=3,$P47,$Q47))</f>
        <v>0</v>
      </c>
      <c r="T47" s="23">
        <f t="shared" ref="T47" ca="1" si="76">((($R47)*10000)+$S47)*10000+$T47+$N47/1000</f>
        <v>2305000000.1550002</v>
      </c>
    </row>
    <row r="51" spans="1:22" ht="18" x14ac:dyDescent="0.25">
      <c r="A51" s="13" t="s">
        <v>0</v>
      </c>
      <c r="B51" s="13" t="s">
        <v>291</v>
      </c>
      <c r="C51" s="14"/>
      <c r="D51" s="13"/>
      <c r="E51" s="14"/>
      <c r="F51" s="15"/>
      <c r="I51" s="16"/>
      <c r="J51" s="16"/>
      <c r="K51" s="16"/>
      <c r="M51" s="17" t="s">
        <v>271</v>
      </c>
      <c r="N51" s="18"/>
      <c r="O51" s="18"/>
      <c r="P51" s="19"/>
      <c r="Q51" s="19"/>
      <c r="R51" s="19"/>
      <c r="S51" s="19"/>
      <c r="T51" s="20"/>
      <c r="U51" s="20"/>
      <c r="V51" s="20"/>
    </row>
    <row r="52" spans="1:22" ht="18" x14ac:dyDescent="0.25">
      <c r="A52" s="13"/>
      <c r="B52" s="14"/>
      <c r="C52" s="13"/>
      <c r="D52" s="21"/>
      <c r="E52" s="14"/>
      <c r="F52" s="22"/>
      <c r="I52" s="16"/>
      <c r="J52" s="16"/>
      <c r="K52" s="16"/>
      <c r="N52" s="23"/>
      <c r="O52" s="23"/>
      <c r="P52" s="23"/>
      <c r="Q52" s="23"/>
      <c r="R52" s="23"/>
      <c r="S52" s="23"/>
    </row>
    <row r="53" spans="1:22" ht="16.5" thickBot="1" x14ac:dyDescent="0.3">
      <c r="A53" s="5" t="s">
        <v>3</v>
      </c>
      <c r="B53" s="5" t="s">
        <v>4</v>
      </c>
      <c r="C53" s="5" t="s">
        <v>5</v>
      </c>
      <c r="D53" s="5" t="s">
        <v>6</v>
      </c>
      <c r="E53" s="5" t="s">
        <v>7</v>
      </c>
      <c r="F53" s="6" t="s">
        <v>272</v>
      </c>
      <c r="G53" s="24" t="s">
        <v>273</v>
      </c>
      <c r="H53" s="24" t="s">
        <v>274</v>
      </c>
      <c r="I53" s="24" t="s">
        <v>275</v>
      </c>
      <c r="J53" s="24" t="s">
        <v>276</v>
      </c>
      <c r="K53" s="24" t="s">
        <v>277</v>
      </c>
      <c r="L53" s="25" t="s">
        <v>278</v>
      </c>
      <c r="M53" s="26" t="s">
        <v>4</v>
      </c>
      <c r="N53" s="27" t="s">
        <v>279</v>
      </c>
      <c r="O53" s="27" t="s">
        <v>280</v>
      </c>
      <c r="P53" s="27" t="s">
        <v>281</v>
      </c>
      <c r="Q53" s="28" t="s">
        <v>282</v>
      </c>
      <c r="R53" s="28" t="s">
        <v>283</v>
      </c>
      <c r="S53" s="28" t="s">
        <v>284</v>
      </c>
      <c r="T53" s="25" t="s">
        <v>285</v>
      </c>
    </row>
    <row r="54" spans="1:22" ht="15.75" x14ac:dyDescent="0.25">
      <c r="A54" s="29"/>
      <c r="B54" s="29"/>
      <c r="C54" s="29"/>
      <c r="D54" s="29"/>
      <c r="E54" s="29"/>
      <c r="F54" s="30"/>
      <c r="G54" s="16"/>
      <c r="H54" s="16"/>
      <c r="I54" s="16"/>
      <c r="J54" s="16"/>
      <c r="K54" s="16"/>
      <c r="N54" s="23"/>
      <c r="O54" s="23"/>
      <c r="P54" s="23"/>
      <c r="Q54" s="23"/>
      <c r="R54" s="23"/>
      <c r="S54" s="23"/>
      <c r="T54" s="23"/>
    </row>
    <row r="55" spans="1:22" x14ac:dyDescent="0.25">
      <c r="A55" s="31">
        <f t="shared" ref="A55" si="77">IF(A54="",1,A54+1)</f>
        <v>1</v>
      </c>
      <c r="B55" s="31">
        <f ca="1">IF(L55="","",VLOOKUP($B55,INDIRECT(K55),2,FALSE))</f>
        <v>134</v>
      </c>
      <c r="C55" s="14" t="str">
        <f ca="1">IF($C55="","",IF(ISERROR(VLOOKUP(B55,Athletes,2,FALSE)),"Unknown Athlete",PROPER(VLOOKUP(B55,Athletes,2,FALSE))))</f>
        <v>Katelyn Rose Milburn</v>
      </c>
      <c r="D55" s="14" t="str">
        <f ca="1">IF($C55="","",IF(VLOOKUP(B55,Athletes,3,FALSE)="","",VLOOKUP(B55,Athletes,3,FALSE)))</f>
        <v>TAC</v>
      </c>
      <c r="E55" s="14" t="str">
        <f ca="1">IF($C55="","",IF(ISERROR(VLOOKUP(B55,Athletes,6,FALSE)),"",VLOOKUP(B55,Athletes,6,FALSE)))</f>
        <v>U17W</v>
      </c>
      <c r="F55" s="32">
        <f t="shared" ref="F55" ca="1" si="78">IF(L55="","",VLOOKUP($B55,INDIRECT(K55),6,FALSE))</f>
        <v>35.549999999999997</v>
      </c>
      <c r="G55" s="16" t="str">
        <f t="shared" ref="G55" ca="1" si="79">"U" &amp; ROW(G55)+1-$B55 &amp; ":U" &amp; ROW(G55)-$B55+VLOOKUP(1,INDIRECT("A" &amp; ROW(G55)+1-$B55 &amp; ":B999"),2,0)</f>
        <v>U70:U70</v>
      </c>
      <c r="H55" s="16" t="str">
        <f t="shared" ref="H55" ca="1" si="80">"R" &amp; ROW(H55)+1-$B55 &amp; ":R" &amp; ROW(H55)-$B55+VLOOKUP(1,INDIRECT("A" &amp; ROW(H55)+1-$B55 &amp; ":B999"),2,0)</f>
        <v>R70:R70</v>
      </c>
      <c r="I55" s="16" t="str">
        <f t="shared" ref="I55" ca="1" si="81">"S" &amp; ROW(I55)+1-$B55 &amp; ":S" &amp; ROW(I55)-$B55+VLOOKUP(1,INDIRECT("A" &amp; ROW(I55)+1-$B55 &amp; ":B999"),2,0)</f>
        <v>S70:S70</v>
      </c>
      <c r="J55" s="16" t="str">
        <f t="shared" ref="J55" ca="1" si="82">"T" &amp; ROW(J55)+1-$B55 &amp; ":T" &amp; ROW(J55)-$B55+VLOOKUP(1,INDIRECT("A" &amp; ROW(J55)+1-$B55 &amp; ":B999"),2,0)</f>
        <v>T70:T70</v>
      </c>
      <c r="K55" s="16" t="str">
        <f t="shared" ref="K55" ca="1" si="83">"M" &amp; ROW(H55)+1-$B55 &amp; ":U" &amp; ROW(H55)-$B55+VLOOKUP(1,INDIRECT("A" &amp; ROW(H55)+1-$B55 &amp; ":B999"),2,0)</f>
        <v>M70:U70</v>
      </c>
      <c r="L55">
        <f t="shared" ref="L55" ca="1" si="84">IF(M55="","",RANK($U55,INDIRECT(G55),0))</f>
        <v>1</v>
      </c>
      <c r="M55" s="9">
        <v>134</v>
      </c>
      <c r="N55" s="23">
        <v>35.549999999999997</v>
      </c>
      <c r="O55" s="23">
        <v>0</v>
      </c>
      <c r="P55" s="23">
        <v>0</v>
      </c>
      <c r="Q55" s="23">
        <f t="shared" ref="Q55" ca="1" si="85">IF(RANK($O55,$O55:$Q55,0)=1,$O55,IF(RANK($P55,$O55:$Q55,0)=1,$P55,$Q55))</f>
        <v>35.549999999999997</v>
      </c>
      <c r="R55" s="23">
        <f t="shared" ref="R55" ca="1" si="86">IF(RANK($O55,$O55:$Q55,0)=2,$O55,IF(RANK($P55,$O55:$Q55,0)=2,$P55,$Q55))</f>
        <v>0</v>
      </c>
      <c r="S55" s="23">
        <f t="shared" ref="S55" ca="1" si="87">IF(RANK($O55,$O55:$Q55,0)=3,$O55,IF(RANK($P55,$O55:$Q55,0)=3,$P55,$Q55))</f>
        <v>0</v>
      </c>
      <c r="T55" s="23">
        <f t="shared" ref="T55" ca="1" si="88">((($R55)*10000)+$S55)*10000+$T55+$N55/1000</f>
        <v>3555000000.1339998</v>
      </c>
    </row>
    <row r="59" spans="1:22" ht="18" x14ac:dyDescent="0.25">
      <c r="A59" s="13" t="s">
        <v>0</v>
      </c>
      <c r="B59" s="13" t="s">
        <v>292</v>
      </c>
      <c r="C59" s="14"/>
      <c r="D59" s="13"/>
      <c r="E59" s="14"/>
      <c r="F59" s="15"/>
      <c r="I59" s="16"/>
      <c r="J59" s="16"/>
      <c r="K59" s="16"/>
      <c r="M59" s="17" t="s">
        <v>271</v>
      </c>
      <c r="N59" s="18"/>
      <c r="O59" s="18"/>
      <c r="P59" s="19"/>
      <c r="Q59" s="19"/>
      <c r="R59" s="19"/>
      <c r="S59" s="19"/>
      <c r="T59" s="20"/>
      <c r="U59" s="20"/>
      <c r="V59" s="20"/>
    </row>
    <row r="60" spans="1:22" ht="18" x14ac:dyDescent="0.25">
      <c r="A60" s="13"/>
      <c r="B60" s="14"/>
      <c r="C60" s="13"/>
      <c r="D60" s="21"/>
      <c r="E60" s="14"/>
      <c r="F60" s="22"/>
      <c r="I60" s="16"/>
      <c r="J60" s="16"/>
      <c r="K60" s="16"/>
      <c r="N60" s="23"/>
      <c r="O60" s="23"/>
      <c r="P60" s="23"/>
      <c r="Q60" s="23"/>
      <c r="R60" s="23"/>
      <c r="S60" s="23"/>
    </row>
    <row r="61" spans="1:22" ht="16.5" thickBot="1" x14ac:dyDescent="0.3">
      <c r="A61" s="5" t="s">
        <v>3</v>
      </c>
      <c r="B61" s="5" t="s">
        <v>4</v>
      </c>
      <c r="C61" s="5" t="s">
        <v>5</v>
      </c>
      <c r="D61" s="5" t="s">
        <v>6</v>
      </c>
      <c r="E61" s="5" t="s">
        <v>7</v>
      </c>
      <c r="F61" s="6" t="s">
        <v>272</v>
      </c>
      <c r="G61" s="24" t="s">
        <v>273</v>
      </c>
      <c r="H61" s="24" t="s">
        <v>274</v>
      </c>
      <c r="I61" s="24" t="s">
        <v>275</v>
      </c>
      <c r="J61" s="24" t="s">
        <v>276</v>
      </c>
      <c r="K61" s="24" t="s">
        <v>277</v>
      </c>
      <c r="L61" s="25" t="s">
        <v>278</v>
      </c>
      <c r="M61" s="26" t="s">
        <v>4</v>
      </c>
      <c r="N61" s="27" t="s">
        <v>279</v>
      </c>
      <c r="O61" s="27" t="s">
        <v>280</v>
      </c>
      <c r="P61" s="27" t="s">
        <v>281</v>
      </c>
      <c r="Q61" s="28" t="s">
        <v>282</v>
      </c>
      <c r="R61" s="28" t="s">
        <v>283</v>
      </c>
      <c r="S61" s="28" t="s">
        <v>284</v>
      </c>
      <c r="T61" s="25" t="s">
        <v>285</v>
      </c>
    </row>
    <row r="62" spans="1:22" ht="15.75" x14ac:dyDescent="0.25">
      <c r="A62" s="29"/>
      <c r="B62" s="29"/>
      <c r="C62" s="29"/>
      <c r="D62" s="29"/>
      <c r="E62" s="29"/>
      <c r="F62" s="30"/>
      <c r="G62" s="16"/>
      <c r="H62" s="16"/>
      <c r="I62" s="16"/>
      <c r="J62" s="16"/>
      <c r="K62" s="16"/>
      <c r="N62" s="23"/>
      <c r="O62" s="23"/>
      <c r="P62" s="23"/>
      <c r="Q62" s="23"/>
      <c r="R62" s="23"/>
      <c r="S62" s="23"/>
      <c r="T62" s="23"/>
    </row>
    <row r="63" spans="1:22" x14ac:dyDescent="0.25">
      <c r="A63" s="31">
        <f t="shared" ref="A63:A65" si="89">IF(A62="",1,A62+1)</f>
        <v>1</v>
      </c>
      <c r="B63" s="31">
        <f ca="1">IF(L63="","",VLOOKUP($B63,INDIRECT(K63),2,FALSE))</f>
        <v>135</v>
      </c>
      <c r="C63" s="14" t="str">
        <f ca="1">IF($C63="","",IF(ISERROR(VLOOKUP(B63,Athletes,2,FALSE)),"Unknown Athlete",PROPER(VLOOKUP(B63,Athletes,2,FALSE))))</f>
        <v>Phoebe Isabel Devon Milburn</v>
      </c>
      <c r="D63" s="14" t="str">
        <f ca="1">IF($C63="","",IF(VLOOKUP(B63,Athletes,3,FALSE)="","",VLOOKUP(B63,Athletes,3,FALSE)))</f>
        <v>TAC</v>
      </c>
      <c r="E63" s="14" t="str">
        <f ca="1">IF($C63="","",IF(ISERROR(VLOOKUP(B63,Athletes,6,FALSE)),"",VLOOKUP(B63,Athletes,6,FALSE)))</f>
        <v>U20 Women</v>
      </c>
      <c r="F63" s="32">
        <f t="shared" ref="F63:F65" ca="1" si="90">IF(L63="","",VLOOKUP($B63,INDIRECT(K63),6,FALSE))</f>
        <v>45.96</v>
      </c>
      <c r="G63" s="16" t="str">
        <f t="shared" ref="G63:G65" ca="1" si="91">"U" &amp; ROW(G63)+1-$B63 &amp; ":U" &amp; ROW(G63)-$B63+VLOOKUP(1,INDIRECT("A" &amp; ROW(G63)+1-$B63 &amp; ":B999"),2,0)</f>
        <v>U78:U80</v>
      </c>
      <c r="H63" s="16" t="str">
        <f t="shared" ref="H63:H65" ca="1" si="92">"R" &amp; ROW(H63)+1-$B63 &amp; ":R" &amp; ROW(H63)-$B63+VLOOKUP(1,INDIRECT("A" &amp; ROW(H63)+1-$B63 &amp; ":B999"),2,0)</f>
        <v>R78:R80</v>
      </c>
      <c r="I63" s="16" t="str">
        <f t="shared" ref="I63:I65" ca="1" si="93">"S" &amp; ROW(I63)+1-$B63 &amp; ":S" &amp; ROW(I63)-$B63+VLOOKUP(1,INDIRECT("A" &amp; ROW(I63)+1-$B63 &amp; ":B999"),2,0)</f>
        <v>S78:S80</v>
      </c>
      <c r="J63" s="16" t="str">
        <f t="shared" ref="J63:J65" ca="1" si="94">"T" &amp; ROW(J63)+1-$B63 &amp; ":T" &amp; ROW(J63)-$B63+VLOOKUP(1,INDIRECT("A" &amp; ROW(J63)+1-$B63 &amp; ":B999"),2,0)</f>
        <v>T78:T80</v>
      </c>
      <c r="K63" s="16" t="str">
        <f t="shared" ref="K63:K65" ca="1" si="95">"M" &amp; ROW(H63)+1-$B63 &amp; ":U" &amp; ROW(H63)-$B63+VLOOKUP(1,INDIRECT("A" &amp; ROW(H63)+1-$B63 &amp; ":B999"),2,0)</f>
        <v>M78:U80</v>
      </c>
      <c r="L63">
        <f t="shared" ref="L63:L65" ca="1" si="96">IF(M63="","",RANK($U63,INDIRECT(G63),0))</f>
        <v>1</v>
      </c>
      <c r="M63" s="9">
        <v>135</v>
      </c>
      <c r="N63" s="23">
        <v>45.96</v>
      </c>
      <c r="O63" s="23">
        <v>0</v>
      </c>
      <c r="P63" s="23">
        <v>0</v>
      </c>
      <c r="Q63" s="23">
        <f t="shared" ref="Q63:Q65" ca="1" si="97">IF(RANK($O63,$O63:$Q63,0)=1,$O63,IF(RANK($P63,$O63:$Q63,0)=1,$P63,$Q63))</f>
        <v>45.96</v>
      </c>
      <c r="R63" s="23">
        <f t="shared" ref="R63:R65" ca="1" si="98">IF(RANK($O63,$O63:$Q63,0)=2,$O63,IF(RANK($P63,$O63:$Q63,0)=2,$P63,$Q63))</f>
        <v>0</v>
      </c>
      <c r="S63" s="23">
        <f t="shared" ref="S63:S65" ca="1" si="99">IF(RANK($O63,$O63:$Q63,0)=3,$O63,IF(RANK($P63,$O63:$Q63,0)=3,$P63,$Q63))</f>
        <v>0</v>
      </c>
      <c r="T63" s="23">
        <f t="shared" ref="T63:T65" ca="1" si="100">((($R63)*10000)+$S63)*10000+$T63+$N63/1000</f>
        <v>4596000000.1350002</v>
      </c>
    </row>
    <row r="64" spans="1:22" x14ac:dyDescent="0.25">
      <c r="A64" s="31">
        <f t="shared" si="89"/>
        <v>2</v>
      </c>
      <c r="B64" s="31">
        <f t="shared" ref="B64:B65" ca="1" si="101">IF(L64="","",VLOOKUP($B64,INDIRECT(K64),2,FALSE))</f>
        <v>128</v>
      </c>
      <c r="C64" s="14" t="str">
        <f ca="1">IF($C64="","",IF(ISERROR(VLOOKUP(B64,Athletes,2,FALSE)),"Unknown Athlete",PROPER(VLOOKUP(B64,Athletes,2,FALSE))))</f>
        <v>Ella Patterson</v>
      </c>
      <c r="D64" s="14" t="str">
        <f ca="1">IF($C64="","",IF(VLOOKUP(B64,Athletes,3,FALSE)="","",VLOOKUP(B64,Athletes,3,FALSE)))</f>
        <v>TAC</v>
      </c>
      <c r="E64" s="14" t="str">
        <f ca="1">IF($C64="","",IF(ISERROR(VLOOKUP(B64,Athletes,6,FALSE)),"",VLOOKUP(B64,Athletes,6,FALSE)))</f>
        <v>U20 Women</v>
      </c>
      <c r="F64" s="32">
        <f t="shared" ca="1" si="90"/>
        <v>41.05</v>
      </c>
      <c r="G64" s="16" t="str">
        <f t="shared" ca="1" si="91"/>
        <v>U78:U80</v>
      </c>
      <c r="H64" s="16" t="str">
        <f t="shared" ca="1" si="92"/>
        <v>R78:R80</v>
      </c>
      <c r="I64" s="16" t="str">
        <f t="shared" ca="1" si="93"/>
        <v>S78:S80</v>
      </c>
      <c r="J64" s="16" t="str">
        <f t="shared" ca="1" si="94"/>
        <v>T78:T80</v>
      </c>
      <c r="K64" s="16" t="str">
        <f t="shared" ca="1" si="95"/>
        <v>M78:U80</v>
      </c>
      <c r="L64">
        <f t="shared" ca="1" si="96"/>
        <v>2</v>
      </c>
      <c r="M64" s="9">
        <v>128</v>
      </c>
      <c r="N64" s="23">
        <v>41.05</v>
      </c>
      <c r="O64" s="23">
        <v>0</v>
      </c>
      <c r="P64" s="23">
        <v>0</v>
      </c>
      <c r="Q64" s="23">
        <f t="shared" ca="1" si="97"/>
        <v>41.05</v>
      </c>
      <c r="R64" s="23">
        <f t="shared" ca="1" si="98"/>
        <v>0</v>
      </c>
      <c r="S64" s="23">
        <f t="shared" ca="1" si="99"/>
        <v>0</v>
      </c>
      <c r="T64" s="23">
        <f t="shared" ca="1" si="100"/>
        <v>4105000000.1279998</v>
      </c>
    </row>
    <row r="65" spans="1:22" x14ac:dyDescent="0.25">
      <c r="A65" s="31">
        <f t="shared" si="89"/>
        <v>3</v>
      </c>
      <c r="B65" s="31">
        <f t="shared" ca="1" si="101"/>
        <v>65</v>
      </c>
      <c r="C65" s="14" t="str">
        <f ca="1">IF($C65="","",IF(ISERROR(VLOOKUP(B65,Athletes,2,FALSE)),"Unknown Athlete",PROPER(VLOOKUP(B65,Athletes,2,FALSE))))</f>
        <v>Hannah Clemo</v>
      </c>
      <c r="D65" s="14" t="str">
        <f ca="1">IF($C65="","",IF(VLOOKUP(B65,Athletes,3,FALSE)="","",VLOOKUP(B65,Athletes,3,FALSE)))</f>
        <v>N&amp;P</v>
      </c>
      <c r="E65" s="14" t="str">
        <f ca="1">IF($C65="","",IF(ISERROR(VLOOKUP(B65,Athletes,6,FALSE)),"",VLOOKUP(B65,Athletes,6,FALSE)))</f>
        <v>U20 Women</v>
      </c>
      <c r="F65" s="32">
        <f t="shared" ca="1" si="90"/>
        <v>33.1</v>
      </c>
      <c r="G65" s="16" t="str">
        <f t="shared" ca="1" si="91"/>
        <v>U78:U80</v>
      </c>
      <c r="H65" s="16" t="str">
        <f t="shared" ca="1" si="92"/>
        <v>R78:R80</v>
      </c>
      <c r="I65" s="16" t="str">
        <f t="shared" ca="1" si="93"/>
        <v>S78:S80</v>
      </c>
      <c r="J65" s="16" t="str">
        <f t="shared" ca="1" si="94"/>
        <v>T78:T80</v>
      </c>
      <c r="K65" s="16" t="str">
        <f t="shared" ca="1" si="95"/>
        <v>M78:U80</v>
      </c>
      <c r="L65">
        <f t="shared" ca="1" si="96"/>
        <v>3</v>
      </c>
      <c r="M65" s="9">
        <v>65</v>
      </c>
      <c r="N65" s="23">
        <v>33.1</v>
      </c>
      <c r="O65" s="23">
        <v>0</v>
      </c>
      <c r="P65" s="23">
        <v>0</v>
      </c>
      <c r="Q65" s="23">
        <f t="shared" ca="1" si="97"/>
        <v>33.1</v>
      </c>
      <c r="R65" s="23">
        <f t="shared" ca="1" si="98"/>
        <v>0</v>
      </c>
      <c r="S65" s="23">
        <f t="shared" ca="1" si="99"/>
        <v>0</v>
      </c>
      <c r="T65" s="23">
        <f t="shared" ca="1" si="100"/>
        <v>3310000000.0650001</v>
      </c>
    </row>
    <row r="69" spans="1:22" ht="18" x14ac:dyDescent="0.25">
      <c r="A69" s="13" t="s">
        <v>0</v>
      </c>
      <c r="B69" s="13" t="s">
        <v>293</v>
      </c>
      <c r="C69" s="14"/>
      <c r="D69" s="13"/>
      <c r="E69" s="14"/>
      <c r="F69" s="15"/>
      <c r="I69" s="16"/>
      <c r="J69" s="16"/>
      <c r="K69" s="16"/>
      <c r="M69" s="17" t="s">
        <v>271</v>
      </c>
      <c r="N69" s="18"/>
      <c r="O69" s="18"/>
      <c r="P69" s="19"/>
      <c r="Q69" s="19"/>
      <c r="R69" s="19"/>
      <c r="S69" s="19"/>
      <c r="T69" s="20"/>
      <c r="U69" s="20"/>
      <c r="V69" s="20"/>
    </row>
    <row r="70" spans="1:22" ht="18" x14ac:dyDescent="0.25">
      <c r="A70" s="13"/>
      <c r="B70" s="14"/>
      <c r="C70" s="13"/>
      <c r="D70" s="21"/>
      <c r="E70" s="14"/>
      <c r="F70" s="22"/>
      <c r="I70" s="16"/>
      <c r="J70" s="16"/>
      <c r="K70" s="16"/>
      <c r="N70" s="23"/>
      <c r="O70" s="23"/>
      <c r="P70" s="23"/>
      <c r="Q70" s="23"/>
      <c r="R70" s="23"/>
      <c r="S70" s="23"/>
    </row>
    <row r="71" spans="1:22" ht="16.5" thickBot="1" x14ac:dyDescent="0.3">
      <c r="A71" s="5" t="s">
        <v>3</v>
      </c>
      <c r="B71" s="5" t="s">
        <v>4</v>
      </c>
      <c r="C71" s="5" t="s">
        <v>5</v>
      </c>
      <c r="D71" s="5" t="s">
        <v>6</v>
      </c>
      <c r="E71" s="5" t="s">
        <v>7</v>
      </c>
      <c r="F71" s="6" t="s">
        <v>272</v>
      </c>
      <c r="G71" s="24" t="s">
        <v>273</v>
      </c>
      <c r="H71" s="24" t="s">
        <v>274</v>
      </c>
      <c r="I71" s="24" t="s">
        <v>275</v>
      </c>
      <c r="J71" s="24" t="s">
        <v>276</v>
      </c>
      <c r="K71" s="24" t="s">
        <v>277</v>
      </c>
      <c r="L71" s="25" t="s">
        <v>278</v>
      </c>
      <c r="M71" s="26" t="s">
        <v>4</v>
      </c>
      <c r="N71" s="27" t="s">
        <v>279</v>
      </c>
      <c r="O71" s="27" t="s">
        <v>280</v>
      </c>
      <c r="P71" s="27" t="s">
        <v>281</v>
      </c>
      <c r="Q71" s="28" t="s">
        <v>282</v>
      </c>
      <c r="R71" s="28" t="s">
        <v>283</v>
      </c>
      <c r="S71" s="28" t="s">
        <v>284</v>
      </c>
      <c r="T71" s="25" t="s">
        <v>285</v>
      </c>
    </row>
    <row r="72" spans="1:22" ht="15.75" x14ac:dyDescent="0.25">
      <c r="A72" s="29"/>
      <c r="B72" s="29"/>
      <c r="C72" s="29"/>
      <c r="D72" s="29"/>
      <c r="E72" s="29"/>
      <c r="F72" s="30"/>
      <c r="G72" s="16"/>
      <c r="H72" s="16"/>
      <c r="I72" s="16"/>
      <c r="J72" s="16"/>
      <c r="K72" s="16"/>
      <c r="N72" s="23"/>
      <c r="O72" s="23"/>
      <c r="P72" s="23"/>
      <c r="Q72" s="23"/>
      <c r="R72" s="23"/>
      <c r="S72" s="23"/>
      <c r="T72" s="23"/>
    </row>
    <row r="73" spans="1:22" x14ac:dyDescent="0.25">
      <c r="A73" s="31">
        <f t="shared" ref="A73:A74" si="102">IF(A72="",1,A72+1)</f>
        <v>1</v>
      </c>
      <c r="B73" s="31">
        <f ca="1">IF(L73="","",VLOOKUP($B73,INDIRECT(K73),2,FALSE))</f>
        <v>126</v>
      </c>
      <c r="C73" s="14" t="str">
        <f ca="1">IF($C73="","",IF(ISERROR(VLOOKUP(B73,Athletes,2,FALSE)),"Unknown Athlete",PROPER(VLOOKUP(B73,Athletes,2,FALSE))))</f>
        <v>Beverly Jane Brown</v>
      </c>
      <c r="D73" s="14" t="str">
        <f ca="1">IF($C73="","",IF(VLOOKUP(B73,Athletes,3,FALSE)="","",VLOOKUP(B73,Athletes,3,FALSE)))</f>
        <v>TAC</v>
      </c>
      <c r="E73" s="14" t="str">
        <f ca="1">IF($C73="","",IF(ISERROR(VLOOKUP(B73,Athletes,6,FALSE)),"",VLOOKUP(B73,Athletes,6,FALSE)))</f>
        <v>V45W</v>
      </c>
      <c r="F73" s="32">
        <f t="shared" ref="F73:F74" ca="1" si="103">IF(L73="","",VLOOKUP($B73,INDIRECT(K73),6,FALSE))</f>
        <v>26.18</v>
      </c>
      <c r="G73" s="16" t="str">
        <f t="shared" ref="G73:G74" ca="1" si="104">"U" &amp; ROW(G73)+1-$B73 &amp; ":U" &amp; ROW(G73)-$B73+VLOOKUP(1,INDIRECT("A" &amp; ROW(G73)+1-$B73 &amp; ":B999"),2,0)</f>
        <v>U88:U89</v>
      </c>
      <c r="H73" s="16" t="str">
        <f t="shared" ref="H73:H74" ca="1" si="105">"R" &amp; ROW(H73)+1-$B73 &amp; ":R" &amp; ROW(H73)-$B73+VLOOKUP(1,INDIRECT("A" &amp; ROW(H73)+1-$B73 &amp; ":B999"),2,0)</f>
        <v>R88:R89</v>
      </c>
      <c r="I73" s="16" t="str">
        <f t="shared" ref="I73:I74" ca="1" si="106">"S" &amp; ROW(I73)+1-$B73 &amp; ":S" &amp; ROW(I73)-$B73+VLOOKUP(1,INDIRECT("A" &amp; ROW(I73)+1-$B73 &amp; ":B999"),2,0)</f>
        <v>S88:S89</v>
      </c>
      <c r="J73" s="16" t="str">
        <f t="shared" ref="J73:J74" ca="1" si="107">"T" &amp; ROW(J73)+1-$B73 &amp; ":T" &amp; ROW(J73)-$B73+VLOOKUP(1,INDIRECT("A" &amp; ROW(J73)+1-$B73 &amp; ":B999"),2,0)</f>
        <v>T88:T89</v>
      </c>
      <c r="K73" s="16" t="str">
        <f t="shared" ref="K73:K74" ca="1" si="108">"M" &amp; ROW(H73)+1-$B73 &amp; ":U" &amp; ROW(H73)-$B73+VLOOKUP(1,INDIRECT("A" &amp; ROW(H73)+1-$B73 &amp; ":B999"),2,0)</f>
        <v>M88:U89</v>
      </c>
      <c r="L73">
        <f t="shared" ref="L73:L74" ca="1" si="109">IF(M73="","",RANK($U73,INDIRECT(G73),0))</f>
        <v>1</v>
      </c>
      <c r="M73" s="9">
        <v>126</v>
      </c>
      <c r="N73" s="23">
        <v>26.18</v>
      </c>
      <c r="O73" s="23">
        <v>0</v>
      </c>
      <c r="P73" s="23">
        <v>0</v>
      </c>
      <c r="Q73" s="23">
        <f t="shared" ref="Q73:Q74" ca="1" si="110">IF(RANK($O73,$O73:$Q73,0)=1,$O73,IF(RANK($P73,$O73:$Q73,0)=1,$P73,$Q73))</f>
        <v>26.18</v>
      </c>
      <c r="R73" s="23">
        <f t="shared" ref="R73:R74" ca="1" si="111">IF(RANK($O73,$O73:$Q73,0)=2,$O73,IF(RANK($P73,$O73:$Q73,0)=2,$P73,$Q73))</f>
        <v>0</v>
      </c>
      <c r="S73" s="23">
        <f t="shared" ref="S73:S74" ca="1" si="112">IF(RANK($O73,$O73:$Q73,0)=3,$O73,IF(RANK($P73,$O73:$Q73,0)=3,$P73,$Q73))</f>
        <v>0</v>
      </c>
      <c r="T73" s="23">
        <f t="shared" ref="T73:T74" ca="1" si="113">((($R73)*10000)+$S73)*10000+$T73+$N73/1000</f>
        <v>2618000000.1259999</v>
      </c>
    </row>
    <row r="74" spans="1:22" x14ac:dyDescent="0.25">
      <c r="A74" s="31">
        <f t="shared" si="102"/>
        <v>2</v>
      </c>
      <c r="B74" s="31">
        <f t="shared" ref="B74" ca="1" si="114">IF(L74="","",VLOOKUP($B74,INDIRECT(K74),2,FALSE))</f>
        <v>136</v>
      </c>
      <c r="C74" s="14" t="str">
        <f ca="1">IF($C74="","",IF(ISERROR(VLOOKUP(B74,Athletes,2,FALSE)),"Unknown Athlete",PROPER(VLOOKUP(B74,Athletes,2,FALSE))))</f>
        <v>Rosemary Hutton</v>
      </c>
      <c r="D74" s="14" t="str">
        <f ca="1">IF($C74="","",IF(VLOOKUP(B74,Athletes,3,FALSE)="","",VLOOKUP(B74,Athletes,3,FALSE)))</f>
        <v>TAC</v>
      </c>
      <c r="E74" s="14" t="str">
        <f ca="1">IF($C74="","",IF(ISERROR(VLOOKUP(B74,Athletes,6,FALSE)),"",VLOOKUP(B74,Athletes,6,FALSE)))</f>
        <v>V75W</v>
      </c>
      <c r="F74" s="32">
        <f t="shared" ca="1" si="103"/>
        <v>23.51</v>
      </c>
      <c r="G74" s="16" t="str">
        <f t="shared" ca="1" si="104"/>
        <v>U88:U89</v>
      </c>
      <c r="H74" s="16" t="str">
        <f t="shared" ca="1" si="105"/>
        <v>R88:R89</v>
      </c>
      <c r="I74" s="16" t="str">
        <f t="shared" ca="1" si="106"/>
        <v>S88:S89</v>
      </c>
      <c r="J74" s="16" t="str">
        <f t="shared" ca="1" si="107"/>
        <v>T88:T89</v>
      </c>
      <c r="K74" s="16" t="str">
        <f t="shared" ca="1" si="108"/>
        <v>M88:U89</v>
      </c>
      <c r="L74">
        <f t="shared" ca="1" si="109"/>
        <v>2</v>
      </c>
      <c r="M74" s="9">
        <v>136</v>
      </c>
      <c r="N74" s="23">
        <v>23.51</v>
      </c>
      <c r="O74" s="23">
        <v>0</v>
      </c>
      <c r="P74" s="23">
        <v>0</v>
      </c>
      <c r="Q74" s="23">
        <f t="shared" ca="1" si="110"/>
        <v>23.51</v>
      </c>
      <c r="R74" s="23">
        <f t="shared" ca="1" si="111"/>
        <v>0</v>
      </c>
      <c r="S74" s="23">
        <f t="shared" ca="1" si="112"/>
        <v>0</v>
      </c>
      <c r="T74" s="23">
        <f t="shared" ca="1" si="113"/>
        <v>2351000000.1360006</v>
      </c>
    </row>
    <row r="78" spans="1:22" ht="18" x14ac:dyDescent="0.25">
      <c r="A78" s="13" t="s">
        <v>0</v>
      </c>
      <c r="B78" s="13" t="s">
        <v>294</v>
      </c>
      <c r="C78" s="14"/>
      <c r="D78" s="13"/>
      <c r="E78" s="14"/>
      <c r="F78" s="15"/>
      <c r="I78" s="16"/>
      <c r="J78" s="16"/>
      <c r="K78" s="16"/>
      <c r="M78" s="17" t="s">
        <v>271</v>
      </c>
      <c r="N78" s="18"/>
      <c r="O78" s="18"/>
      <c r="P78" s="19"/>
      <c r="Q78" s="19"/>
      <c r="R78" s="19"/>
      <c r="S78" s="19"/>
      <c r="T78" s="20"/>
      <c r="U78" s="20"/>
      <c r="V78" s="20"/>
    </row>
    <row r="79" spans="1:22" ht="18" x14ac:dyDescent="0.25">
      <c r="A79" s="13"/>
      <c r="B79" s="14"/>
      <c r="C79" s="13"/>
      <c r="D79" s="21"/>
      <c r="E79" s="14"/>
      <c r="F79" s="22"/>
      <c r="I79" s="16"/>
      <c r="J79" s="16"/>
      <c r="K79" s="16"/>
      <c r="N79" s="23"/>
      <c r="O79" s="23"/>
      <c r="P79" s="23"/>
      <c r="Q79" s="23"/>
      <c r="R79" s="23"/>
      <c r="S79" s="23"/>
    </row>
    <row r="80" spans="1:22" ht="16.5" thickBot="1" x14ac:dyDescent="0.3">
      <c r="A80" s="5" t="s">
        <v>3</v>
      </c>
      <c r="B80" s="5" t="s">
        <v>4</v>
      </c>
      <c r="C80" s="5" t="s">
        <v>5</v>
      </c>
      <c r="D80" s="5" t="s">
        <v>6</v>
      </c>
      <c r="E80" s="5" t="s">
        <v>7</v>
      </c>
      <c r="F80" s="6" t="s">
        <v>272</v>
      </c>
      <c r="G80" s="24" t="s">
        <v>273</v>
      </c>
      <c r="H80" s="24" t="s">
        <v>274</v>
      </c>
      <c r="I80" s="24" t="s">
        <v>275</v>
      </c>
      <c r="J80" s="24" t="s">
        <v>276</v>
      </c>
      <c r="K80" s="24" t="s">
        <v>277</v>
      </c>
      <c r="L80" s="25" t="s">
        <v>278</v>
      </c>
      <c r="M80" s="26" t="s">
        <v>4</v>
      </c>
      <c r="N80" s="27" t="s">
        <v>279</v>
      </c>
      <c r="O80" s="27" t="s">
        <v>280</v>
      </c>
      <c r="P80" s="27" t="s">
        <v>281</v>
      </c>
      <c r="Q80" s="28" t="s">
        <v>282</v>
      </c>
      <c r="R80" s="28" t="s">
        <v>283</v>
      </c>
      <c r="S80" s="28" t="s">
        <v>284</v>
      </c>
      <c r="T80" s="25" t="s">
        <v>285</v>
      </c>
    </row>
    <row r="81" spans="1:22" ht="15.75" x14ac:dyDescent="0.25">
      <c r="A81" s="29"/>
      <c r="B81" s="29"/>
      <c r="C81" s="29"/>
      <c r="D81" s="29"/>
      <c r="E81" s="29"/>
      <c r="F81" s="30"/>
      <c r="G81" s="16"/>
      <c r="H81" s="16"/>
      <c r="I81" s="16"/>
      <c r="J81" s="16"/>
      <c r="K81" s="16"/>
      <c r="N81" s="23"/>
      <c r="O81" s="23"/>
      <c r="P81" s="23"/>
      <c r="Q81" s="23"/>
      <c r="R81" s="23"/>
      <c r="S81" s="23"/>
      <c r="T81" s="23"/>
    </row>
    <row r="82" spans="1:22" x14ac:dyDescent="0.25">
      <c r="A82" s="31">
        <f t="shared" ref="A82" si="115">IF(A81="",1,A81+1)</f>
        <v>1</v>
      </c>
      <c r="B82" s="31">
        <f ca="1">IF(L82="","",VLOOKUP($B82,INDIRECT(K82),2,FALSE))</f>
        <v>127</v>
      </c>
      <c r="C82" s="14" t="str">
        <f ca="1">IF($C82="","",IF(ISERROR(VLOOKUP(B82,Athletes,2,FALSE)),"Unknown Athlete",PROPER(VLOOKUP(B82,Athletes,2,FALSE))))</f>
        <v>Clive Thomson</v>
      </c>
      <c r="D82" s="14" t="str">
        <f ca="1">IF($C82="","",IF(VLOOKUP(B82,Athletes,3,FALSE)="","",VLOOKUP(B82,Athletes,3,FALSE)))</f>
        <v>TAC</v>
      </c>
      <c r="E82" s="14" t="str">
        <f ca="1">IF($C82="","",IF(ISERROR(VLOOKUP(B82,Athletes,6,FALSE)),"",VLOOKUP(B82,Athletes,6,FALSE)))</f>
        <v>V70M</v>
      </c>
      <c r="F82" s="32">
        <f t="shared" ref="F82" ca="1" si="116">IF(L82="","",VLOOKUP($B82,INDIRECT(K82),6,FALSE))</f>
        <v>23.7</v>
      </c>
      <c r="G82" s="16" t="str">
        <f t="shared" ref="G82" ca="1" si="117">"U" &amp; ROW(G82)+1-$B82 &amp; ":U" &amp; ROW(G82)-$B82+VLOOKUP(1,INDIRECT("A" &amp; ROW(G82)+1-$B82 &amp; ":B999"),2,0)</f>
        <v>U97:U97</v>
      </c>
      <c r="H82" s="16" t="str">
        <f t="shared" ref="H82" ca="1" si="118">"R" &amp; ROW(H82)+1-$B82 &amp; ":R" &amp; ROW(H82)-$B82+VLOOKUP(1,INDIRECT("A" &amp; ROW(H82)+1-$B82 &amp; ":B999"),2,0)</f>
        <v>R97:R97</v>
      </c>
      <c r="I82" s="16" t="str">
        <f t="shared" ref="I82" ca="1" si="119">"S" &amp; ROW(I82)+1-$B82 &amp; ":S" &amp; ROW(I82)-$B82+VLOOKUP(1,INDIRECT("A" &amp; ROW(I82)+1-$B82 &amp; ":B999"),2,0)</f>
        <v>S97:S97</v>
      </c>
      <c r="J82" s="16" t="str">
        <f t="shared" ref="J82" ca="1" si="120">"T" &amp; ROW(J82)+1-$B82 &amp; ":T" &amp; ROW(J82)-$B82+VLOOKUP(1,INDIRECT("A" &amp; ROW(J82)+1-$B82 &amp; ":B999"),2,0)</f>
        <v>T97:T97</v>
      </c>
      <c r="K82" s="16" t="str">
        <f t="shared" ref="K82" ca="1" si="121">"M" &amp; ROW(H82)+1-$B82 &amp; ":U" &amp; ROW(H82)-$B82+VLOOKUP(1,INDIRECT("A" &amp; ROW(H82)+1-$B82 &amp; ":B999"),2,0)</f>
        <v>M97:U97</v>
      </c>
      <c r="L82">
        <f t="shared" ref="L82" ca="1" si="122">IF(M82="","",RANK($U82,INDIRECT(G82),0))</f>
        <v>1</v>
      </c>
      <c r="M82" s="9">
        <v>127</v>
      </c>
      <c r="N82" s="23">
        <v>23.7</v>
      </c>
      <c r="O82" s="23">
        <v>0</v>
      </c>
      <c r="P82" s="23">
        <v>0</v>
      </c>
      <c r="Q82" s="23">
        <f t="shared" ref="Q82" ca="1" si="123">IF(RANK($O82,$O82:$Q82,0)=1,$O82,IF(RANK($P82,$O82:$Q82,0)=1,$P82,$Q82))</f>
        <v>23.7</v>
      </c>
      <c r="R82" s="23">
        <f t="shared" ref="R82" ca="1" si="124">IF(RANK($O82,$O82:$Q82,0)=2,$O82,IF(RANK($P82,$O82:$Q82,0)=2,$P82,$Q82))</f>
        <v>0</v>
      </c>
      <c r="S82" s="23">
        <f t="shared" ref="S82" ca="1" si="125">IF(RANK($O82,$O82:$Q82,0)=3,$O82,IF(RANK($P82,$O82:$Q82,0)=3,$P82,$Q82))</f>
        <v>0</v>
      </c>
      <c r="T82" s="23">
        <f t="shared" ref="T82" ca="1" si="126">((($R82)*10000)+$S82)*10000+$T82+$N82/1000</f>
        <v>2370000000.1269999</v>
      </c>
    </row>
    <row r="86" spans="1:22" ht="18" x14ac:dyDescent="0.25">
      <c r="A86" s="13" t="s">
        <v>0</v>
      </c>
      <c r="B86" s="13" t="s">
        <v>295</v>
      </c>
      <c r="C86" s="14"/>
      <c r="D86" s="13"/>
      <c r="E86" s="14"/>
      <c r="F86" s="15"/>
      <c r="I86" s="16"/>
      <c r="J86" s="16"/>
      <c r="K86" s="16"/>
      <c r="M86" s="17" t="s">
        <v>271</v>
      </c>
      <c r="N86" s="18"/>
      <c r="O86" s="18"/>
      <c r="P86" s="19"/>
      <c r="Q86" s="19"/>
      <c r="R86" s="19"/>
      <c r="S86" s="19"/>
      <c r="T86" s="20"/>
      <c r="U86" s="20"/>
      <c r="V86" s="20"/>
    </row>
    <row r="87" spans="1:22" ht="18" x14ac:dyDescent="0.25">
      <c r="A87" s="13"/>
      <c r="B87" s="14"/>
      <c r="C87" s="13"/>
      <c r="D87" s="21"/>
      <c r="E87" s="14"/>
      <c r="F87" s="22"/>
      <c r="I87" s="16"/>
      <c r="J87" s="16"/>
      <c r="K87" s="16"/>
      <c r="N87" s="23"/>
      <c r="O87" s="23"/>
      <c r="P87" s="23"/>
      <c r="Q87" s="23"/>
      <c r="R87" s="23"/>
      <c r="S87" s="23"/>
    </row>
    <row r="88" spans="1:22" ht="16.5" thickBot="1" x14ac:dyDescent="0.3">
      <c r="A88" s="5" t="s">
        <v>3</v>
      </c>
      <c r="B88" s="5" t="s">
        <v>4</v>
      </c>
      <c r="C88" s="5" t="s">
        <v>5</v>
      </c>
      <c r="D88" s="5" t="s">
        <v>6</v>
      </c>
      <c r="E88" s="5" t="s">
        <v>7</v>
      </c>
      <c r="F88" s="6" t="s">
        <v>272</v>
      </c>
      <c r="G88" s="24" t="s">
        <v>273</v>
      </c>
      <c r="H88" s="24" t="s">
        <v>274</v>
      </c>
      <c r="I88" s="24" t="s">
        <v>275</v>
      </c>
      <c r="J88" s="24" t="s">
        <v>276</v>
      </c>
      <c r="K88" s="24" t="s">
        <v>277</v>
      </c>
      <c r="L88" s="25" t="s">
        <v>278</v>
      </c>
      <c r="M88" s="26" t="s">
        <v>4</v>
      </c>
      <c r="N88" s="27" t="s">
        <v>279</v>
      </c>
      <c r="O88" s="27" t="s">
        <v>280</v>
      </c>
      <c r="P88" s="27" t="s">
        <v>281</v>
      </c>
      <c r="Q88" s="28" t="s">
        <v>282</v>
      </c>
      <c r="R88" s="28" t="s">
        <v>283</v>
      </c>
      <c r="S88" s="28" t="s">
        <v>284</v>
      </c>
      <c r="T88" s="25" t="s">
        <v>285</v>
      </c>
    </row>
    <row r="89" spans="1:22" ht="15.75" x14ac:dyDescent="0.25">
      <c r="A89" s="29"/>
      <c r="B89" s="29"/>
      <c r="C89" s="29"/>
      <c r="D89" s="29"/>
      <c r="E89" s="29"/>
      <c r="F89" s="30"/>
      <c r="G89" s="16"/>
      <c r="H89" s="16"/>
      <c r="I89" s="16"/>
      <c r="J89" s="16"/>
      <c r="K89" s="16"/>
      <c r="N89" s="23"/>
      <c r="O89" s="23"/>
      <c r="P89" s="23"/>
      <c r="Q89" s="23"/>
      <c r="R89" s="23"/>
      <c r="S89" s="23"/>
      <c r="T89" s="23"/>
    </row>
    <row r="90" spans="1:22" x14ac:dyDescent="0.25">
      <c r="A90" s="31">
        <f t="shared" ref="A90:A91" si="127">IF(A89="",1,A89+1)</f>
        <v>1</v>
      </c>
      <c r="B90" s="31">
        <f ca="1">IF(L90="","",VLOOKUP($B90,INDIRECT(K90),2,FALSE))</f>
        <v>155</v>
      </c>
      <c r="C90" s="14" t="str">
        <f ca="1">IF($C90="","",IF(ISERROR(VLOOKUP(B90,Athletes,2,FALSE)),"Unknown Athlete",PROPER(VLOOKUP(B90,Athletes,2,FALSE))))</f>
        <v>Isabelle Doney</v>
      </c>
      <c r="D90" s="14" t="str">
        <f ca="1">IF($C90="","",IF(VLOOKUP(B90,Athletes,3,FALSE)="","",VLOOKUP(B90,Athletes,3,FALSE)))</f>
        <v>TAC</v>
      </c>
      <c r="E90" s="14" t="str">
        <f ca="1">IF($C90="","",IF(ISERROR(VLOOKUP(B90,Athletes,6,FALSE)),"",VLOOKUP(B90,Athletes,6,FALSE)))</f>
        <v>U15G</v>
      </c>
      <c r="F90" s="32">
        <f t="shared" ref="F90:F91" ca="1" si="128">IF(L90="","",VLOOKUP($B90,INDIRECT(K90),6,FALSE))</f>
        <v>24.5</v>
      </c>
      <c r="G90" s="16" t="str">
        <f t="shared" ref="G90:G91" ca="1" si="129">"U" &amp; ROW(G90)+1-$B90 &amp; ":U" &amp; ROW(G90)-$B90+VLOOKUP(1,INDIRECT("A" &amp; ROW(G90)+1-$B90 &amp; ":B999"),2,0)</f>
        <v>U105:U106</v>
      </c>
      <c r="H90" s="16" t="str">
        <f t="shared" ref="H90:H91" ca="1" si="130">"R" &amp; ROW(H90)+1-$B90 &amp; ":R" &amp; ROW(H90)-$B90+VLOOKUP(1,INDIRECT("A" &amp; ROW(H90)+1-$B90 &amp; ":B999"),2,0)</f>
        <v>R105:R106</v>
      </c>
      <c r="I90" s="16" t="str">
        <f t="shared" ref="I90:I91" ca="1" si="131">"S" &amp; ROW(I90)+1-$B90 &amp; ":S" &amp; ROW(I90)-$B90+VLOOKUP(1,INDIRECT("A" &amp; ROW(I90)+1-$B90 &amp; ":B999"),2,0)</f>
        <v>S105:S106</v>
      </c>
      <c r="J90" s="16" t="str">
        <f t="shared" ref="J90:J91" ca="1" si="132">"T" &amp; ROW(J90)+1-$B90 &amp; ":T" &amp; ROW(J90)-$B90+VLOOKUP(1,INDIRECT("A" &amp; ROW(J90)+1-$B90 &amp; ":B999"),2,0)</f>
        <v>T105:T106</v>
      </c>
      <c r="K90" s="16" t="str">
        <f t="shared" ref="K90:K91" ca="1" si="133">"M" &amp; ROW(H90)+1-$B90 &amp; ":U" &amp; ROW(H90)-$B90+VLOOKUP(1,INDIRECT("A" &amp; ROW(H90)+1-$B90 &amp; ":B999"),2,0)</f>
        <v>M105:U106</v>
      </c>
      <c r="L90">
        <f t="shared" ref="L90:L91" ca="1" si="134">IF(M90="","",RANK($U90,INDIRECT(G90),0))</f>
        <v>1</v>
      </c>
      <c r="M90" s="9">
        <v>155</v>
      </c>
      <c r="N90" s="23">
        <v>24.5</v>
      </c>
      <c r="O90" s="23">
        <v>0</v>
      </c>
      <c r="P90" s="23">
        <v>0</v>
      </c>
      <c r="Q90" s="23">
        <f t="shared" ref="Q90:Q91" ca="1" si="135">IF(RANK($O90,$O90:$Q90,0)=1,$O90,IF(RANK($P90,$O90:$Q90,0)=1,$P90,$Q90))</f>
        <v>24.5</v>
      </c>
      <c r="R90" s="23">
        <f t="shared" ref="R90:R91" ca="1" si="136">IF(RANK($O90,$O90:$Q90,0)=2,$O90,IF(RANK($P90,$O90:$Q90,0)=2,$P90,$Q90))</f>
        <v>0</v>
      </c>
      <c r="S90" s="23">
        <f t="shared" ref="S90:S91" ca="1" si="137">IF(RANK($O90,$O90:$Q90,0)=3,$O90,IF(RANK($P90,$O90:$Q90,0)=3,$P90,$Q90))</f>
        <v>0</v>
      </c>
      <c r="T90" s="23">
        <f t="shared" ref="T90:T91" ca="1" si="138">((($R90)*10000)+$S90)*10000+$T90+$N90/1000</f>
        <v>2450000000.1550002</v>
      </c>
    </row>
    <row r="91" spans="1:22" x14ac:dyDescent="0.25">
      <c r="A91" s="31">
        <f t="shared" si="127"/>
        <v>2</v>
      </c>
      <c r="B91" s="31">
        <f t="shared" ref="B91" ca="1" si="139">IF(L91="","",VLOOKUP($B91,INDIRECT(K91),2,FALSE))</f>
        <v>144</v>
      </c>
      <c r="C91" s="14" t="str">
        <f ca="1">IF($C91="","",IF(ISERROR(VLOOKUP(B91,Athletes,2,FALSE)),"Unknown Athlete",PROPER(VLOOKUP(B91,Athletes,2,FALSE))))</f>
        <v>Megan Sophia Uphill</v>
      </c>
      <c r="D91" s="14" t="str">
        <f ca="1">IF($C91="","",IF(VLOOKUP(B91,Athletes,3,FALSE)="","",VLOOKUP(B91,Athletes,3,FALSE)))</f>
        <v xml:space="preserve">Penryn College </v>
      </c>
      <c r="E91" s="14" t="str">
        <f ca="1">IF($C91="","",IF(ISERROR(VLOOKUP(B91,Athletes,6,FALSE)),"",VLOOKUP(B91,Athletes,6,FALSE)))</f>
        <v>U15G</v>
      </c>
      <c r="F91" s="32">
        <f t="shared" ca="1" si="128"/>
        <v>15.31</v>
      </c>
      <c r="G91" s="16" t="str">
        <f t="shared" ca="1" si="129"/>
        <v>U105:U106</v>
      </c>
      <c r="H91" s="16" t="str">
        <f t="shared" ca="1" si="130"/>
        <v>R105:R106</v>
      </c>
      <c r="I91" s="16" t="str">
        <f t="shared" ca="1" si="131"/>
        <v>S105:S106</v>
      </c>
      <c r="J91" s="16" t="str">
        <f t="shared" ca="1" si="132"/>
        <v>T105:T106</v>
      </c>
      <c r="K91" s="16" t="str">
        <f t="shared" ca="1" si="133"/>
        <v>M105:U106</v>
      </c>
      <c r="L91">
        <f t="shared" ca="1" si="134"/>
        <v>2</v>
      </c>
      <c r="M91" s="9">
        <v>144</v>
      </c>
      <c r="N91" s="23">
        <v>15.31</v>
      </c>
      <c r="O91" s="23">
        <v>0</v>
      </c>
      <c r="P91" s="23">
        <v>0</v>
      </c>
      <c r="Q91" s="23">
        <f t="shared" ca="1" si="135"/>
        <v>15.31</v>
      </c>
      <c r="R91" s="23">
        <f t="shared" ca="1" si="136"/>
        <v>0</v>
      </c>
      <c r="S91" s="23">
        <f t="shared" ca="1" si="137"/>
        <v>0</v>
      </c>
      <c r="T91" s="23">
        <f t="shared" ca="1" si="138"/>
        <v>1531000000.1440001</v>
      </c>
    </row>
    <row r="95" spans="1:22" ht="18" x14ac:dyDescent="0.25">
      <c r="A95" s="13" t="s">
        <v>0</v>
      </c>
      <c r="B95" s="13" t="s">
        <v>296</v>
      </c>
      <c r="C95" s="14"/>
      <c r="D95" s="13"/>
      <c r="E95" s="14"/>
      <c r="F95" s="15"/>
      <c r="I95" s="16"/>
      <c r="J95" s="16"/>
      <c r="K95" s="16"/>
      <c r="M95" s="17" t="s">
        <v>271</v>
      </c>
      <c r="N95" s="18"/>
      <c r="O95" s="18"/>
      <c r="P95" s="19"/>
      <c r="Q95" s="19"/>
      <c r="R95" s="19"/>
      <c r="S95" s="19"/>
      <c r="T95" s="20"/>
      <c r="U95" s="20"/>
      <c r="V95" s="20"/>
    </row>
    <row r="96" spans="1:22" ht="18" x14ac:dyDescent="0.25">
      <c r="A96" s="13"/>
      <c r="B96" s="14"/>
      <c r="C96" s="13"/>
      <c r="D96" s="21"/>
      <c r="E96" s="14"/>
      <c r="F96" s="22"/>
      <c r="I96" s="16"/>
      <c r="J96" s="16"/>
      <c r="K96" s="16"/>
      <c r="N96" s="23"/>
      <c r="O96" s="23"/>
      <c r="P96" s="23"/>
      <c r="Q96" s="23"/>
      <c r="R96" s="23"/>
      <c r="S96" s="23"/>
    </row>
    <row r="97" spans="1:22" ht="16.5" thickBot="1" x14ac:dyDescent="0.3">
      <c r="A97" s="5" t="s">
        <v>3</v>
      </c>
      <c r="B97" s="5" t="s">
        <v>4</v>
      </c>
      <c r="C97" s="5" t="s">
        <v>5</v>
      </c>
      <c r="D97" s="5" t="s">
        <v>6</v>
      </c>
      <c r="E97" s="5" t="s">
        <v>7</v>
      </c>
      <c r="F97" s="6" t="s">
        <v>272</v>
      </c>
      <c r="G97" s="24" t="s">
        <v>273</v>
      </c>
      <c r="H97" s="24" t="s">
        <v>274</v>
      </c>
      <c r="I97" s="24" t="s">
        <v>275</v>
      </c>
      <c r="J97" s="24" t="s">
        <v>276</v>
      </c>
      <c r="K97" s="24" t="s">
        <v>277</v>
      </c>
      <c r="L97" s="25" t="s">
        <v>278</v>
      </c>
      <c r="M97" s="26" t="s">
        <v>4</v>
      </c>
      <c r="N97" s="27" t="s">
        <v>279</v>
      </c>
      <c r="O97" s="27" t="s">
        <v>280</v>
      </c>
      <c r="P97" s="27" t="s">
        <v>281</v>
      </c>
      <c r="Q97" s="28" t="s">
        <v>282</v>
      </c>
      <c r="R97" s="28" t="s">
        <v>283</v>
      </c>
      <c r="S97" s="28" t="s">
        <v>284</v>
      </c>
      <c r="T97" s="25" t="s">
        <v>285</v>
      </c>
    </row>
    <row r="98" spans="1:22" ht="15.75" x14ac:dyDescent="0.25">
      <c r="A98" s="29"/>
      <c r="B98" s="29"/>
      <c r="C98" s="29"/>
      <c r="D98" s="29"/>
      <c r="E98" s="29"/>
      <c r="F98" s="30"/>
      <c r="G98" s="16"/>
      <c r="H98" s="16"/>
      <c r="I98" s="16"/>
      <c r="J98" s="16"/>
      <c r="K98" s="16"/>
      <c r="N98" s="23"/>
      <c r="O98" s="23"/>
      <c r="P98" s="23"/>
      <c r="Q98" s="23"/>
      <c r="R98" s="23"/>
      <c r="S98" s="23"/>
      <c r="T98" s="23"/>
    </row>
    <row r="99" spans="1:22" x14ac:dyDescent="0.25">
      <c r="A99" s="31">
        <f t="shared" ref="A99" si="140">IF(A98="",1,A98+1)</f>
        <v>1</v>
      </c>
      <c r="B99" s="31">
        <f ca="1">IF(L99="","",VLOOKUP($B99,INDIRECT(K99),2,FALSE))</f>
        <v>131</v>
      </c>
      <c r="C99" s="14" t="str">
        <f ca="1">IF($C99="","",IF(ISERROR(VLOOKUP(B99,Athletes,2,FALSE)),"Unknown Athlete",PROPER(VLOOKUP(B99,Athletes,2,FALSE))))</f>
        <v>George Harvey Brown</v>
      </c>
      <c r="D99" s="14" t="str">
        <f ca="1">IF($C99="","",IF(VLOOKUP(B99,Athletes,3,FALSE)="","",VLOOKUP(B99,Athletes,3,FALSE)))</f>
        <v>TAC</v>
      </c>
      <c r="E99" s="14" t="str">
        <f ca="1">IF($C99="","",IF(ISERROR(VLOOKUP(B99,Athletes,6,FALSE)),"",VLOOKUP(B99,Athletes,6,FALSE)))</f>
        <v>U15B</v>
      </c>
      <c r="F99" s="32">
        <f t="shared" ref="F99" ca="1" si="141">IF(L99="","",VLOOKUP($B99,INDIRECT(K99),6,FALSE))</f>
        <v>19.059999999999999</v>
      </c>
      <c r="G99" s="16" t="str">
        <f t="shared" ref="G99" ca="1" si="142">"U" &amp; ROW(G99)+1-$B99 &amp; ":U" &amp; ROW(G99)-$B99+VLOOKUP(1,INDIRECT("A" &amp; ROW(G99)+1-$B99 &amp; ":B999"),2,0)</f>
        <v>U114:U114</v>
      </c>
      <c r="H99" s="16" t="str">
        <f t="shared" ref="H99" ca="1" si="143">"R" &amp; ROW(H99)+1-$B99 &amp; ":R" &amp; ROW(H99)-$B99+VLOOKUP(1,INDIRECT("A" &amp; ROW(H99)+1-$B99 &amp; ":B999"),2,0)</f>
        <v>R114:R114</v>
      </c>
      <c r="I99" s="16" t="str">
        <f t="shared" ref="I99" ca="1" si="144">"S" &amp; ROW(I99)+1-$B99 &amp; ":S" &amp; ROW(I99)-$B99+VLOOKUP(1,INDIRECT("A" &amp; ROW(I99)+1-$B99 &amp; ":B999"),2,0)</f>
        <v>S114:S114</v>
      </c>
      <c r="J99" s="16" t="str">
        <f t="shared" ref="J99" ca="1" si="145">"T" &amp; ROW(J99)+1-$B99 &amp; ":T" &amp; ROW(J99)-$B99+VLOOKUP(1,INDIRECT("A" &amp; ROW(J99)+1-$B99 &amp; ":B999"),2,0)</f>
        <v>T114:T114</v>
      </c>
      <c r="K99" s="16" t="str">
        <f t="shared" ref="K99" ca="1" si="146">"M" &amp; ROW(H99)+1-$B99 &amp; ":U" &amp; ROW(H99)-$B99+VLOOKUP(1,INDIRECT("A" &amp; ROW(H99)+1-$B99 &amp; ":B999"),2,0)</f>
        <v>M114:U114</v>
      </c>
      <c r="L99">
        <f t="shared" ref="L99" ca="1" si="147">IF(M99="","",RANK($U99,INDIRECT(G99),0))</f>
        <v>1</v>
      </c>
      <c r="M99" s="9">
        <v>131</v>
      </c>
      <c r="N99" s="23">
        <v>19.059999999999999</v>
      </c>
      <c r="O99" s="23">
        <v>0</v>
      </c>
      <c r="P99" s="23">
        <v>0</v>
      </c>
      <c r="Q99" s="23">
        <f t="shared" ref="Q99" ca="1" si="148">IF(RANK($O99,$O99:$Q99,0)=1,$O99,IF(RANK($P99,$O99:$Q99,0)=1,$P99,$Q99))</f>
        <v>19.059999999999999</v>
      </c>
      <c r="R99" s="23">
        <f t="shared" ref="R99" ca="1" si="149">IF(RANK($O99,$O99:$Q99,0)=2,$O99,IF(RANK($P99,$O99:$Q99,0)=2,$P99,$Q99))</f>
        <v>0</v>
      </c>
      <c r="S99" s="23">
        <f t="shared" ref="S99" ca="1" si="150">IF(RANK($O99,$O99:$Q99,0)=3,$O99,IF(RANK($P99,$O99:$Q99,0)=3,$P99,$Q99))</f>
        <v>0</v>
      </c>
      <c r="T99" s="23">
        <f t="shared" ref="T99" ca="1" si="151">((($R99)*10000)+$S99)*10000+$T99+$N99/1000</f>
        <v>1906000000.131</v>
      </c>
    </row>
    <row r="103" spans="1:22" ht="18" x14ac:dyDescent="0.25">
      <c r="A103" s="13" t="s">
        <v>0</v>
      </c>
      <c r="B103" s="13" t="s">
        <v>297</v>
      </c>
      <c r="C103" s="14"/>
      <c r="D103" s="13"/>
      <c r="E103" s="14"/>
      <c r="F103" s="15"/>
      <c r="I103" s="16"/>
      <c r="J103" s="16"/>
      <c r="K103" s="16"/>
      <c r="M103" s="17" t="s">
        <v>271</v>
      </c>
      <c r="N103" s="18"/>
      <c r="O103" s="18"/>
      <c r="P103" s="19"/>
      <c r="Q103" s="19"/>
      <c r="R103" s="19"/>
      <c r="S103" s="19"/>
      <c r="T103" s="20"/>
      <c r="U103" s="20"/>
      <c r="V103" s="20"/>
    </row>
    <row r="104" spans="1:22" ht="18" x14ac:dyDescent="0.25">
      <c r="A104" s="13"/>
      <c r="B104" s="14"/>
      <c r="C104" s="13"/>
      <c r="D104" s="21"/>
      <c r="E104" s="14"/>
      <c r="F104" s="22"/>
      <c r="I104" s="16"/>
      <c r="J104" s="16"/>
      <c r="K104" s="16"/>
      <c r="N104" s="23"/>
      <c r="O104" s="23"/>
      <c r="P104" s="23"/>
      <c r="Q104" s="23"/>
      <c r="R104" s="23"/>
      <c r="S104" s="23"/>
    </row>
    <row r="105" spans="1:22" ht="16.5" thickBot="1" x14ac:dyDescent="0.3">
      <c r="A105" s="5" t="s">
        <v>3</v>
      </c>
      <c r="B105" s="5" t="s">
        <v>4</v>
      </c>
      <c r="C105" s="5" t="s">
        <v>5</v>
      </c>
      <c r="D105" s="5" t="s">
        <v>6</v>
      </c>
      <c r="E105" s="5" t="s">
        <v>7</v>
      </c>
      <c r="F105" s="6" t="s">
        <v>272</v>
      </c>
      <c r="G105" s="24" t="s">
        <v>273</v>
      </c>
      <c r="H105" s="24" t="s">
        <v>274</v>
      </c>
      <c r="I105" s="24" t="s">
        <v>275</v>
      </c>
      <c r="J105" s="24" t="s">
        <v>276</v>
      </c>
      <c r="K105" s="24" t="s">
        <v>277</v>
      </c>
      <c r="L105" s="25" t="s">
        <v>278</v>
      </c>
      <c r="M105" s="26" t="s">
        <v>4</v>
      </c>
      <c r="N105" s="27" t="s">
        <v>279</v>
      </c>
      <c r="O105" s="27" t="s">
        <v>280</v>
      </c>
      <c r="P105" s="27" t="s">
        <v>281</v>
      </c>
      <c r="Q105" s="28" t="s">
        <v>282</v>
      </c>
      <c r="R105" s="28" t="s">
        <v>283</v>
      </c>
      <c r="S105" s="28" t="s">
        <v>284</v>
      </c>
      <c r="T105" s="25" t="s">
        <v>285</v>
      </c>
    </row>
    <row r="106" spans="1:22" ht="15.75" x14ac:dyDescent="0.25">
      <c r="A106" s="29"/>
      <c r="B106" s="29"/>
      <c r="C106" s="29"/>
      <c r="D106" s="29"/>
      <c r="E106" s="29"/>
      <c r="F106" s="30"/>
      <c r="G106" s="16"/>
      <c r="H106" s="16"/>
      <c r="I106" s="16"/>
      <c r="J106" s="16"/>
      <c r="K106" s="16"/>
      <c r="N106" s="23"/>
      <c r="O106" s="23"/>
      <c r="P106" s="23"/>
      <c r="Q106" s="23"/>
      <c r="R106" s="23"/>
      <c r="S106" s="23"/>
      <c r="T106" s="23"/>
    </row>
    <row r="107" spans="1:22" x14ac:dyDescent="0.25">
      <c r="A107" s="31">
        <f t="shared" ref="A107:A108" si="152">IF(A106="",1,A106+1)</f>
        <v>1</v>
      </c>
      <c r="B107" s="31">
        <f ca="1">IF(L107="","",VLOOKUP($B107,INDIRECT(K107),2,FALSE))</f>
        <v>154</v>
      </c>
      <c r="C107" s="14" t="str">
        <f ca="1">IF($C107="","",IF(ISERROR(VLOOKUP(B107,Athletes,2,FALSE)),"Unknown Athlete",PROPER(VLOOKUP(B107,Athletes,2,FALSE))))</f>
        <v>Charlotte Doney</v>
      </c>
      <c r="D107" s="14" t="str">
        <f ca="1">IF($C107="","",IF(VLOOKUP(B107,Athletes,3,FALSE)="","",VLOOKUP(B107,Athletes,3,FALSE)))</f>
        <v>TAC</v>
      </c>
      <c r="E107" s="14" t="str">
        <f ca="1">IF($C107="","",IF(ISERROR(VLOOKUP(B107,Athletes,6,FALSE)),"",VLOOKUP(B107,Athletes,6,FALSE)))</f>
        <v>U17W</v>
      </c>
      <c r="F107" s="32">
        <f t="shared" ref="F107:F108" ca="1" si="153">IF(L107="","",VLOOKUP($B107,INDIRECT(K107),6,FALSE))</f>
        <v>27.92</v>
      </c>
      <c r="G107" s="16" t="str">
        <f t="shared" ref="G107:G108" ca="1" si="154">"U" &amp; ROW(G107)+1-$B107 &amp; ":U" &amp; ROW(G107)-$B107+VLOOKUP(1,INDIRECT("A" &amp; ROW(G107)+1-$B107 &amp; ":B999"),2,0)</f>
        <v>U122:U123</v>
      </c>
      <c r="H107" s="16" t="str">
        <f t="shared" ref="H107:H108" ca="1" si="155">"R" &amp; ROW(H107)+1-$B107 &amp; ":R" &amp; ROW(H107)-$B107+VLOOKUP(1,INDIRECT("A" &amp; ROW(H107)+1-$B107 &amp; ":B999"),2,0)</f>
        <v>R122:R123</v>
      </c>
      <c r="I107" s="16" t="str">
        <f t="shared" ref="I107:I108" ca="1" si="156">"S" &amp; ROW(I107)+1-$B107 &amp; ":S" &amp; ROW(I107)-$B107+VLOOKUP(1,INDIRECT("A" &amp; ROW(I107)+1-$B107 &amp; ":B999"),2,0)</f>
        <v>S122:S123</v>
      </c>
      <c r="J107" s="16" t="str">
        <f t="shared" ref="J107:J108" ca="1" si="157">"T" &amp; ROW(J107)+1-$B107 &amp; ":T" &amp; ROW(J107)-$B107+VLOOKUP(1,INDIRECT("A" &amp; ROW(J107)+1-$B107 &amp; ":B999"),2,0)</f>
        <v>T122:T123</v>
      </c>
      <c r="K107" s="16" t="str">
        <f t="shared" ref="K107:K108" ca="1" si="158">"M" &amp; ROW(H107)+1-$B107 &amp; ":U" &amp; ROW(H107)-$B107+VLOOKUP(1,INDIRECT("A" &amp; ROW(H107)+1-$B107 &amp; ":B999"),2,0)</f>
        <v>M122:U123</v>
      </c>
      <c r="L107">
        <f t="shared" ref="L107:L108" ca="1" si="159">IF(M107="","",RANK($U107,INDIRECT(G107),0))</f>
        <v>1</v>
      </c>
      <c r="M107" s="9">
        <v>154</v>
      </c>
      <c r="N107" s="23">
        <v>27.92</v>
      </c>
      <c r="O107" s="23">
        <v>0</v>
      </c>
      <c r="P107" s="23">
        <v>0</v>
      </c>
      <c r="Q107" s="23">
        <f t="shared" ref="Q107:Q108" ca="1" si="160">IF(RANK($O107,$O107:$Q107,0)=1,$O107,IF(RANK($P107,$O107:$Q107,0)=1,$P107,$Q107))</f>
        <v>27.92</v>
      </c>
      <c r="R107" s="23">
        <f t="shared" ref="R107:R108" ca="1" si="161">IF(RANK($O107,$O107:$Q107,0)=2,$O107,IF(RANK($P107,$O107:$Q107,0)=2,$P107,$Q107))</f>
        <v>0</v>
      </c>
      <c r="S107" s="23">
        <f t="shared" ref="S107:S108" ca="1" si="162">IF(RANK($O107,$O107:$Q107,0)=3,$O107,IF(RANK($P107,$O107:$Q107,0)=3,$P107,$Q107))</f>
        <v>0</v>
      </c>
      <c r="T107" s="23">
        <f t="shared" ref="T107:T108" ca="1" si="163">((($R107)*10000)+$S107)*10000+$T107+$N107/1000</f>
        <v>2792000000.1539998</v>
      </c>
    </row>
    <row r="108" spans="1:22" x14ac:dyDescent="0.25">
      <c r="A108" s="31">
        <f t="shared" si="152"/>
        <v>2</v>
      </c>
      <c r="B108" s="31">
        <f t="shared" ref="B108" ca="1" si="164">IF(L108="","",VLOOKUP($B108,INDIRECT(K108),2,FALSE))</f>
        <v>146</v>
      </c>
      <c r="C108" s="14" t="str">
        <f ca="1">IF($C108="","",IF(ISERROR(VLOOKUP(B108,Athletes,2,FALSE)),"Unknown Athlete",PROPER(VLOOKUP(B108,Athletes,2,FALSE))))</f>
        <v>Polly Dyer</v>
      </c>
      <c r="D108" s="14" t="str">
        <f ca="1">IF($C108="","",IF(VLOOKUP(B108,Athletes,3,FALSE)="","",VLOOKUP(B108,Athletes,3,FALSE)))</f>
        <v xml:space="preserve">Penryn College </v>
      </c>
      <c r="E108" s="14" t="str">
        <f ca="1">IF($C108="","",IF(ISERROR(VLOOKUP(B108,Athletes,6,FALSE)),"",VLOOKUP(B108,Athletes,6,FALSE)))</f>
        <v>U17W</v>
      </c>
      <c r="F108" s="32">
        <f t="shared" ca="1" si="153"/>
        <v>20.2</v>
      </c>
      <c r="G108" s="16" t="str">
        <f t="shared" ca="1" si="154"/>
        <v>U122:U123</v>
      </c>
      <c r="H108" s="16" t="str">
        <f t="shared" ca="1" si="155"/>
        <v>R122:R123</v>
      </c>
      <c r="I108" s="16" t="str">
        <f t="shared" ca="1" si="156"/>
        <v>S122:S123</v>
      </c>
      <c r="J108" s="16" t="str">
        <f t="shared" ca="1" si="157"/>
        <v>T122:T123</v>
      </c>
      <c r="K108" s="16" t="str">
        <f t="shared" ca="1" si="158"/>
        <v>M122:U123</v>
      </c>
      <c r="L108">
        <f t="shared" ca="1" si="159"/>
        <v>2</v>
      </c>
      <c r="M108" s="9">
        <v>146</v>
      </c>
      <c r="N108" s="23">
        <v>20.2</v>
      </c>
      <c r="O108" s="23">
        <v>0</v>
      </c>
      <c r="P108" s="23">
        <v>0</v>
      </c>
      <c r="Q108" s="23">
        <f t="shared" ca="1" si="160"/>
        <v>20.2</v>
      </c>
      <c r="R108" s="23">
        <f t="shared" ca="1" si="161"/>
        <v>0</v>
      </c>
      <c r="S108" s="23">
        <f t="shared" ca="1" si="162"/>
        <v>0</v>
      </c>
      <c r="T108" s="23">
        <f t="shared" ca="1" si="163"/>
        <v>2020000000.1459999</v>
      </c>
    </row>
    <row r="112" spans="1:22" ht="18" x14ac:dyDescent="0.25">
      <c r="A112" s="13" t="s">
        <v>0</v>
      </c>
      <c r="B112" s="13" t="s">
        <v>298</v>
      </c>
      <c r="C112" s="14"/>
      <c r="D112" s="13"/>
      <c r="E112" s="14"/>
      <c r="F112" s="15"/>
      <c r="I112" s="16"/>
      <c r="J112" s="16"/>
      <c r="K112" s="16"/>
      <c r="M112" s="17" t="s">
        <v>271</v>
      </c>
      <c r="N112" s="18"/>
      <c r="O112" s="18"/>
      <c r="P112" s="19"/>
      <c r="Q112" s="19"/>
      <c r="R112" s="19"/>
      <c r="S112" s="19"/>
      <c r="T112" s="20"/>
      <c r="U112" s="20"/>
      <c r="V112" s="20"/>
    </row>
    <row r="113" spans="1:22" ht="18" x14ac:dyDescent="0.25">
      <c r="A113" s="13"/>
      <c r="B113" s="14"/>
      <c r="C113" s="13"/>
      <c r="D113" s="21"/>
      <c r="E113" s="14"/>
      <c r="F113" s="22"/>
      <c r="I113" s="16"/>
      <c r="J113" s="16"/>
      <c r="K113" s="16"/>
      <c r="N113" s="23"/>
      <c r="O113" s="23"/>
      <c r="P113" s="23"/>
      <c r="Q113" s="23"/>
      <c r="R113" s="23"/>
      <c r="S113" s="23"/>
    </row>
    <row r="114" spans="1:22" ht="16.5" thickBot="1" x14ac:dyDescent="0.3">
      <c r="A114" s="5" t="s">
        <v>3</v>
      </c>
      <c r="B114" s="5" t="s">
        <v>4</v>
      </c>
      <c r="C114" s="5" t="s">
        <v>5</v>
      </c>
      <c r="D114" s="5" t="s">
        <v>6</v>
      </c>
      <c r="E114" s="5" t="s">
        <v>7</v>
      </c>
      <c r="F114" s="6" t="s">
        <v>272</v>
      </c>
      <c r="G114" s="24" t="s">
        <v>273</v>
      </c>
      <c r="H114" s="24" t="s">
        <v>274</v>
      </c>
      <c r="I114" s="24" t="s">
        <v>275</v>
      </c>
      <c r="J114" s="24" t="s">
        <v>276</v>
      </c>
      <c r="K114" s="24" t="s">
        <v>277</v>
      </c>
      <c r="L114" s="25" t="s">
        <v>278</v>
      </c>
      <c r="M114" s="26" t="s">
        <v>4</v>
      </c>
      <c r="N114" s="27" t="s">
        <v>279</v>
      </c>
      <c r="O114" s="27" t="s">
        <v>280</v>
      </c>
      <c r="P114" s="27" t="s">
        <v>281</v>
      </c>
      <c r="Q114" s="28" t="s">
        <v>282</v>
      </c>
      <c r="R114" s="28" t="s">
        <v>283</v>
      </c>
      <c r="S114" s="28" t="s">
        <v>284</v>
      </c>
      <c r="T114" s="25" t="s">
        <v>285</v>
      </c>
    </row>
    <row r="115" spans="1:22" ht="15.75" x14ac:dyDescent="0.25">
      <c r="A115" s="29"/>
      <c r="B115" s="29"/>
      <c r="C115" s="29"/>
      <c r="D115" s="29"/>
      <c r="E115" s="29"/>
      <c r="F115" s="30"/>
      <c r="G115" s="16"/>
      <c r="H115" s="16"/>
      <c r="I115" s="16"/>
      <c r="J115" s="16"/>
      <c r="K115" s="16"/>
      <c r="N115" s="23"/>
      <c r="O115" s="23"/>
      <c r="P115" s="23"/>
      <c r="Q115" s="23"/>
      <c r="R115" s="23"/>
      <c r="S115" s="23"/>
      <c r="T115" s="23"/>
    </row>
    <row r="116" spans="1:22" x14ac:dyDescent="0.25">
      <c r="A116" s="31">
        <f t="shared" ref="A116:A118" si="165">IF(A115="",1,A115+1)</f>
        <v>1</v>
      </c>
      <c r="B116" s="31">
        <f ca="1">IF(L116="","",VLOOKUP($B116,INDIRECT(K116),2,FALSE))</f>
        <v>65</v>
      </c>
      <c r="C116" s="14" t="str">
        <f ca="1">IF($C116="","",IF(ISERROR(VLOOKUP(B116,Athletes,2,FALSE)),"Unknown Athlete",PROPER(VLOOKUP(B116,Athletes,2,FALSE))))</f>
        <v>Hannah Clemo</v>
      </c>
      <c r="D116" s="14" t="str">
        <f ca="1">IF($C116="","",IF(VLOOKUP(B116,Athletes,3,FALSE)="","",VLOOKUP(B116,Athletes,3,FALSE)))</f>
        <v>N&amp;P</v>
      </c>
      <c r="E116" s="14" t="str">
        <f ca="1">IF($C116="","",IF(ISERROR(VLOOKUP(B116,Athletes,6,FALSE)),"",VLOOKUP(B116,Athletes,6,FALSE)))</f>
        <v>U20 Women</v>
      </c>
      <c r="F116" s="32">
        <f t="shared" ref="F116:F118" ca="1" si="166">IF(L116="","",VLOOKUP($B116,INDIRECT(K116),6,FALSE))</f>
        <v>32.76</v>
      </c>
      <c r="G116" s="16" t="str">
        <f t="shared" ref="G116:G118" ca="1" si="167">"U" &amp; ROW(G116)+1-$B116 &amp; ":U" &amp; ROW(G116)-$B116+VLOOKUP(1,INDIRECT("A" &amp; ROW(G116)+1-$B116 &amp; ":B999"),2,0)</f>
        <v>U131:U133</v>
      </c>
      <c r="H116" s="16" t="str">
        <f t="shared" ref="H116:H118" ca="1" si="168">"R" &amp; ROW(H116)+1-$B116 &amp; ":R" &amp; ROW(H116)-$B116+VLOOKUP(1,INDIRECT("A" &amp; ROW(H116)+1-$B116 &amp; ":B999"),2,0)</f>
        <v>R131:R133</v>
      </c>
      <c r="I116" s="16" t="str">
        <f t="shared" ref="I116:I118" ca="1" si="169">"S" &amp; ROW(I116)+1-$B116 &amp; ":S" &amp; ROW(I116)-$B116+VLOOKUP(1,INDIRECT("A" &amp; ROW(I116)+1-$B116 &amp; ":B999"),2,0)</f>
        <v>S131:S133</v>
      </c>
      <c r="J116" s="16" t="str">
        <f t="shared" ref="J116:J118" ca="1" si="170">"T" &amp; ROW(J116)+1-$B116 &amp; ":T" &amp; ROW(J116)-$B116+VLOOKUP(1,INDIRECT("A" &amp; ROW(J116)+1-$B116 &amp; ":B999"),2,0)</f>
        <v>T131:T133</v>
      </c>
      <c r="K116" s="16" t="str">
        <f t="shared" ref="K116:K118" ca="1" si="171">"M" &amp; ROW(H116)+1-$B116 &amp; ":U" &amp; ROW(H116)-$B116+VLOOKUP(1,INDIRECT("A" &amp; ROW(H116)+1-$B116 &amp; ":B999"),2,0)</f>
        <v>M131:U133</v>
      </c>
      <c r="L116">
        <f t="shared" ref="L116:L118" ca="1" si="172">IF(M116="","",RANK($U116,INDIRECT(G116),0))</f>
        <v>1</v>
      </c>
      <c r="M116" s="9">
        <v>65</v>
      </c>
      <c r="N116" s="23">
        <v>32.76</v>
      </c>
      <c r="O116" s="23">
        <v>0</v>
      </c>
      <c r="P116" s="23">
        <v>0</v>
      </c>
      <c r="Q116" s="23">
        <f t="shared" ref="Q116:Q118" ca="1" si="173">IF(RANK($O116,$O116:$Q116,0)=1,$O116,IF(RANK($P116,$O116:$Q116,0)=1,$P116,$Q116))</f>
        <v>32.76</v>
      </c>
      <c r="R116" s="23">
        <f t="shared" ref="R116:R118" ca="1" si="174">IF(RANK($O116,$O116:$Q116,0)=2,$O116,IF(RANK($P116,$O116:$Q116,0)=2,$P116,$Q116))</f>
        <v>0</v>
      </c>
      <c r="S116" s="23">
        <f t="shared" ref="S116:S118" ca="1" si="175">IF(RANK($O116,$O116:$Q116,0)=3,$O116,IF(RANK($P116,$O116:$Q116,0)=3,$P116,$Q116))</f>
        <v>0</v>
      </c>
      <c r="T116" s="23">
        <f t="shared" ref="T116:T118" ca="1" si="176">((($R116)*10000)+$S116)*10000+$T116+$N116/1000</f>
        <v>3276000000.0650001</v>
      </c>
    </row>
    <row r="117" spans="1:22" x14ac:dyDescent="0.25">
      <c r="A117" s="31">
        <f t="shared" si="165"/>
        <v>2</v>
      </c>
      <c r="B117" s="31">
        <f t="shared" ref="B117:B118" ca="1" si="177">IF(L117="","",VLOOKUP($B117,INDIRECT(K117),2,FALSE))</f>
        <v>128</v>
      </c>
      <c r="C117" s="14" t="str">
        <f ca="1">IF($C117="","",IF(ISERROR(VLOOKUP(B117,Athletes,2,FALSE)),"Unknown Athlete",PROPER(VLOOKUP(B117,Athletes,2,FALSE))))</f>
        <v>Ella Patterson</v>
      </c>
      <c r="D117" s="14" t="str">
        <f ca="1">IF($C117="","",IF(VLOOKUP(B117,Athletes,3,FALSE)="","",VLOOKUP(B117,Athletes,3,FALSE)))</f>
        <v>TAC</v>
      </c>
      <c r="E117" s="14" t="str">
        <f ca="1">IF($C117="","",IF(ISERROR(VLOOKUP(B117,Athletes,6,FALSE)),"",VLOOKUP(B117,Athletes,6,FALSE)))</f>
        <v>U20 Women</v>
      </c>
      <c r="F117" s="32">
        <f t="shared" ca="1" si="166"/>
        <v>29.1</v>
      </c>
      <c r="G117" s="16" t="str">
        <f t="shared" ca="1" si="167"/>
        <v>U131:U133</v>
      </c>
      <c r="H117" s="16" t="str">
        <f t="shared" ca="1" si="168"/>
        <v>R131:R133</v>
      </c>
      <c r="I117" s="16" t="str">
        <f t="shared" ca="1" si="169"/>
        <v>S131:S133</v>
      </c>
      <c r="J117" s="16" t="str">
        <f t="shared" ca="1" si="170"/>
        <v>T131:T133</v>
      </c>
      <c r="K117" s="16" t="str">
        <f t="shared" ca="1" si="171"/>
        <v>M131:U133</v>
      </c>
      <c r="L117">
        <f t="shared" ca="1" si="172"/>
        <v>2</v>
      </c>
      <c r="M117" s="9">
        <v>128</v>
      </c>
      <c r="N117" s="23">
        <v>29.1</v>
      </c>
      <c r="O117" s="23">
        <v>0</v>
      </c>
      <c r="P117" s="23">
        <v>0</v>
      </c>
      <c r="Q117" s="23">
        <f t="shared" ca="1" si="173"/>
        <v>29.1</v>
      </c>
      <c r="R117" s="23">
        <f t="shared" ca="1" si="174"/>
        <v>0</v>
      </c>
      <c r="S117" s="23">
        <f t="shared" ca="1" si="175"/>
        <v>0</v>
      </c>
      <c r="T117" s="23">
        <f t="shared" ca="1" si="176"/>
        <v>2910000000.1279998</v>
      </c>
    </row>
    <row r="118" spans="1:22" x14ac:dyDescent="0.25">
      <c r="A118" s="31">
        <f t="shared" si="165"/>
        <v>3</v>
      </c>
      <c r="B118" s="31">
        <f t="shared" ca="1" si="177"/>
        <v>135</v>
      </c>
      <c r="C118" s="14" t="str">
        <f ca="1">IF($C118="","",IF(ISERROR(VLOOKUP(B118,Athletes,2,FALSE)),"Unknown Athlete",PROPER(VLOOKUP(B118,Athletes,2,FALSE))))</f>
        <v>Phoebe Isabel Devon Milburn</v>
      </c>
      <c r="D118" s="14" t="str">
        <f ca="1">IF($C118="","",IF(VLOOKUP(B118,Athletes,3,FALSE)="","",VLOOKUP(B118,Athletes,3,FALSE)))</f>
        <v>TAC</v>
      </c>
      <c r="E118" s="14" t="str">
        <f ca="1">IF($C118="","",IF(ISERROR(VLOOKUP(B118,Athletes,6,FALSE)),"",VLOOKUP(B118,Athletes,6,FALSE)))</f>
        <v>U20 Women</v>
      </c>
      <c r="F118" s="32">
        <f t="shared" ca="1" si="166"/>
        <v>24.79</v>
      </c>
      <c r="G118" s="16" t="str">
        <f t="shared" ca="1" si="167"/>
        <v>U131:U133</v>
      </c>
      <c r="H118" s="16" t="str">
        <f t="shared" ca="1" si="168"/>
        <v>R131:R133</v>
      </c>
      <c r="I118" s="16" t="str">
        <f t="shared" ca="1" si="169"/>
        <v>S131:S133</v>
      </c>
      <c r="J118" s="16" t="str">
        <f t="shared" ca="1" si="170"/>
        <v>T131:T133</v>
      </c>
      <c r="K118" s="16" t="str">
        <f t="shared" ca="1" si="171"/>
        <v>M131:U133</v>
      </c>
      <c r="L118">
        <f t="shared" ca="1" si="172"/>
        <v>3</v>
      </c>
      <c r="M118" s="9">
        <v>135</v>
      </c>
      <c r="N118" s="23">
        <v>24.79</v>
      </c>
      <c r="O118" s="23">
        <v>0</v>
      </c>
      <c r="P118" s="23">
        <v>0</v>
      </c>
      <c r="Q118" s="23">
        <f t="shared" ca="1" si="173"/>
        <v>24.79</v>
      </c>
      <c r="R118" s="23">
        <f t="shared" ca="1" si="174"/>
        <v>0</v>
      </c>
      <c r="S118" s="23">
        <f t="shared" ca="1" si="175"/>
        <v>0</v>
      </c>
      <c r="T118" s="23">
        <f t="shared" ca="1" si="176"/>
        <v>2479000000.1350002</v>
      </c>
    </row>
    <row r="122" spans="1:22" ht="18" x14ac:dyDescent="0.25">
      <c r="A122" s="13" t="s">
        <v>0</v>
      </c>
      <c r="B122" s="13" t="s">
        <v>299</v>
      </c>
      <c r="C122" s="14"/>
      <c r="D122" s="13"/>
      <c r="E122" s="14"/>
      <c r="F122" s="15"/>
      <c r="I122" s="16"/>
      <c r="J122" s="16"/>
      <c r="K122" s="16"/>
      <c r="M122" s="17" t="s">
        <v>271</v>
      </c>
      <c r="N122" s="18"/>
      <c r="O122" s="18"/>
      <c r="P122" s="19"/>
      <c r="Q122" s="19"/>
      <c r="R122" s="19"/>
      <c r="S122" s="19"/>
      <c r="T122" s="20"/>
      <c r="U122" s="20"/>
      <c r="V122" s="20"/>
    </row>
    <row r="123" spans="1:22" ht="18" x14ac:dyDescent="0.25">
      <c r="A123" s="13"/>
      <c r="B123" s="14"/>
      <c r="C123" s="13"/>
      <c r="D123" s="21"/>
      <c r="E123" s="14"/>
      <c r="F123" s="22"/>
      <c r="I123" s="16"/>
      <c r="J123" s="16"/>
      <c r="K123" s="16"/>
      <c r="N123" s="23"/>
      <c r="O123" s="23"/>
      <c r="P123" s="23"/>
      <c r="Q123" s="23"/>
      <c r="R123" s="23"/>
      <c r="S123" s="23"/>
    </row>
    <row r="124" spans="1:22" ht="16.5" thickBot="1" x14ac:dyDescent="0.3">
      <c r="A124" s="5" t="s">
        <v>3</v>
      </c>
      <c r="B124" s="5" t="s">
        <v>4</v>
      </c>
      <c r="C124" s="5" t="s">
        <v>5</v>
      </c>
      <c r="D124" s="5" t="s">
        <v>6</v>
      </c>
      <c r="E124" s="5" t="s">
        <v>7</v>
      </c>
      <c r="F124" s="6" t="s">
        <v>272</v>
      </c>
      <c r="G124" s="24" t="s">
        <v>273</v>
      </c>
      <c r="H124" s="24" t="s">
        <v>274</v>
      </c>
      <c r="I124" s="24" t="s">
        <v>275</v>
      </c>
      <c r="J124" s="24" t="s">
        <v>276</v>
      </c>
      <c r="K124" s="24" t="s">
        <v>277</v>
      </c>
      <c r="L124" s="25" t="s">
        <v>278</v>
      </c>
      <c r="M124" s="26" t="s">
        <v>4</v>
      </c>
      <c r="N124" s="27" t="s">
        <v>279</v>
      </c>
      <c r="O124" s="27" t="s">
        <v>280</v>
      </c>
      <c r="P124" s="27" t="s">
        <v>281</v>
      </c>
      <c r="Q124" s="28" t="s">
        <v>282</v>
      </c>
      <c r="R124" s="28" t="s">
        <v>283</v>
      </c>
      <c r="S124" s="28" t="s">
        <v>284</v>
      </c>
      <c r="T124" s="25" t="s">
        <v>285</v>
      </c>
    </row>
    <row r="125" spans="1:22" ht="15.75" x14ac:dyDescent="0.25">
      <c r="A125" s="29"/>
      <c r="B125" s="29"/>
      <c r="C125" s="29"/>
      <c r="D125" s="29"/>
      <c r="E125" s="29"/>
      <c r="F125" s="30"/>
      <c r="G125" s="16"/>
      <c r="H125" s="16"/>
      <c r="I125" s="16"/>
      <c r="J125" s="16"/>
      <c r="K125" s="16"/>
      <c r="N125" s="23"/>
      <c r="O125" s="23"/>
      <c r="P125" s="23"/>
      <c r="Q125" s="23"/>
      <c r="R125" s="23"/>
      <c r="S125" s="23"/>
      <c r="T125" s="23"/>
    </row>
    <row r="126" spans="1:22" x14ac:dyDescent="0.25">
      <c r="A126" s="31">
        <f t="shared" ref="A126" si="178">IF(A125="",1,A125+1)</f>
        <v>1</v>
      </c>
      <c r="B126" s="31">
        <f ca="1">IF(L126="","",VLOOKUP($B126,INDIRECT(K126),2,FALSE))</f>
        <v>151</v>
      </c>
      <c r="C126" s="14" t="str">
        <f ca="1">IF($C126="","",IF(ISERROR(VLOOKUP(B126,Athletes,2,FALSE)),"Unknown Athlete",PROPER(VLOOKUP(B126,Athletes,2,FALSE))))</f>
        <v>Kerensa Riley</v>
      </c>
      <c r="D126" s="14" t="str">
        <f ca="1">IF($C126="","",IF(VLOOKUP(B126,Athletes,3,FALSE)="","",VLOOKUP(B126,Athletes,3,FALSE)))</f>
        <v>CAC</v>
      </c>
      <c r="E126" s="14" t="str">
        <f ca="1">IF($C126="","",IF(ISERROR(VLOOKUP(B126,Athletes,6,FALSE)),"",VLOOKUP(B126,Athletes,6,FALSE)))</f>
        <v>Senior Women</v>
      </c>
      <c r="F126" s="32">
        <f t="shared" ref="F126" ca="1" si="179">IF(L126="","",VLOOKUP($B126,INDIRECT(K126),6,FALSE))</f>
        <v>26.39</v>
      </c>
      <c r="G126" s="16" t="str">
        <f t="shared" ref="G126" ca="1" si="180">"U" &amp; ROW(G126)+1-$B126 &amp; ":U" &amp; ROW(G126)-$B126+VLOOKUP(1,INDIRECT("A" &amp; ROW(G126)+1-$B126 &amp; ":B999"),2,0)</f>
        <v>U141:U141</v>
      </c>
      <c r="H126" s="16" t="str">
        <f t="shared" ref="H126" ca="1" si="181">"R" &amp; ROW(H126)+1-$B126 &amp; ":R" &amp; ROW(H126)-$B126+VLOOKUP(1,INDIRECT("A" &amp; ROW(H126)+1-$B126 &amp; ":B999"),2,0)</f>
        <v>R141:R141</v>
      </c>
      <c r="I126" s="16" t="str">
        <f t="shared" ref="I126" ca="1" si="182">"S" &amp; ROW(I126)+1-$B126 &amp; ":S" &amp; ROW(I126)-$B126+VLOOKUP(1,INDIRECT("A" &amp; ROW(I126)+1-$B126 &amp; ":B999"),2,0)</f>
        <v>S141:S141</v>
      </c>
      <c r="J126" s="16" t="str">
        <f t="shared" ref="J126" ca="1" si="183">"T" &amp; ROW(J126)+1-$B126 &amp; ":T" &amp; ROW(J126)-$B126+VLOOKUP(1,INDIRECT("A" &amp; ROW(J126)+1-$B126 &amp; ":B999"),2,0)</f>
        <v>T141:T141</v>
      </c>
      <c r="K126" s="16" t="str">
        <f t="shared" ref="K126" ca="1" si="184">"M" &amp; ROW(H126)+1-$B126 &amp; ":U" &amp; ROW(H126)-$B126+VLOOKUP(1,INDIRECT("A" &amp; ROW(H126)+1-$B126 &amp; ":B999"),2,0)</f>
        <v>M141:U141</v>
      </c>
      <c r="L126">
        <f t="shared" ref="L126" ca="1" si="185">IF(M126="","",RANK($U126,INDIRECT(G126),0))</f>
        <v>1</v>
      </c>
      <c r="M126" s="9">
        <v>151</v>
      </c>
      <c r="N126" s="23">
        <v>26.39</v>
      </c>
      <c r="O126" s="23">
        <v>0</v>
      </c>
      <c r="P126" s="23">
        <v>0</v>
      </c>
      <c r="Q126" s="23">
        <f t="shared" ref="Q126" ca="1" si="186">IF(RANK($O126,$O126:$Q126,0)=1,$O126,IF(RANK($P126,$O126:$Q126,0)=1,$P126,$Q126))</f>
        <v>26.39</v>
      </c>
      <c r="R126" s="23">
        <f t="shared" ref="R126" ca="1" si="187">IF(RANK($O126,$O126:$Q126,0)=2,$O126,IF(RANK($P126,$O126:$Q126,0)=2,$P126,$Q126))</f>
        <v>0</v>
      </c>
      <c r="S126" s="23">
        <f t="shared" ref="S126" ca="1" si="188">IF(RANK($O126,$O126:$Q126,0)=3,$O126,IF(RANK($P126,$O126:$Q126,0)=3,$P126,$Q126))</f>
        <v>0</v>
      </c>
      <c r="T126" s="23">
        <f t="shared" ref="T126" ca="1" si="189">((($R126)*10000)+$S126)*10000+$T126+$N126/1000</f>
        <v>2639000000.151</v>
      </c>
    </row>
    <row r="130" spans="1:22" ht="18" x14ac:dyDescent="0.25">
      <c r="A130" s="13" t="s">
        <v>0</v>
      </c>
      <c r="B130" s="13" t="s">
        <v>300</v>
      </c>
      <c r="C130" s="14"/>
      <c r="D130" s="13"/>
      <c r="E130" s="14"/>
      <c r="F130" s="15"/>
      <c r="I130" s="16"/>
      <c r="J130" s="16"/>
      <c r="K130" s="16"/>
      <c r="M130" s="17" t="s">
        <v>271</v>
      </c>
      <c r="N130" s="18"/>
      <c r="O130" s="18"/>
      <c r="P130" s="19"/>
      <c r="Q130" s="19"/>
      <c r="R130" s="19"/>
      <c r="S130" s="19"/>
      <c r="T130" s="20"/>
      <c r="U130" s="20"/>
      <c r="V130" s="20"/>
    </row>
    <row r="131" spans="1:22" ht="18" x14ac:dyDescent="0.25">
      <c r="A131" s="13"/>
      <c r="B131" s="14"/>
      <c r="C131" s="13"/>
      <c r="D131" s="21"/>
      <c r="E131" s="14"/>
      <c r="F131" s="22"/>
      <c r="I131" s="16"/>
      <c r="J131" s="16"/>
      <c r="K131" s="16"/>
      <c r="N131" s="23"/>
      <c r="O131" s="23"/>
      <c r="P131" s="23"/>
      <c r="Q131" s="23"/>
      <c r="R131" s="23"/>
      <c r="S131" s="23"/>
    </row>
    <row r="132" spans="1:22" ht="16.5" thickBot="1" x14ac:dyDescent="0.3">
      <c r="A132" s="5" t="s">
        <v>3</v>
      </c>
      <c r="B132" s="5" t="s">
        <v>4</v>
      </c>
      <c r="C132" s="5" t="s">
        <v>5</v>
      </c>
      <c r="D132" s="5" t="s">
        <v>6</v>
      </c>
      <c r="E132" s="5" t="s">
        <v>7</v>
      </c>
      <c r="F132" s="6" t="s">
        <v>272</v>
      </c>
      <c r="G132" s="24" t="s">
        <v>273</v>
      </c>
      <c r="H132" s="24" t="s">
        <v>274</v>
      </c>
      <c r="I132" s="24" t="s">
        <v>275</v>
      </c>
      <c r="J132" s="24" t="s">
        <v>276</v>
      </c>
      <c r="K132" s="24" t="s">
        <v>277</v>
      </c>
      <c r="L132" s="25" t="s">
        <v>278</v>
      </c>
      <c r="M132" s="26" t="s">
        <v>4</v>
      </c>
      <c r="N132" s="27" t="s">
        <v>279</v>
      </c>
      <c r="O132" s="27" t="s">
        <v>280</v>
      </c>
      <c r="P132" s="27" t="s">
        <v>281</v>
      </c>
      <c r="Q132" s="28" t="s">
        <v>282</v>
      </c>
      <c r="R132" s="28" t="s">
        <v>283</v>
      </c>
      <c r="S132" s="28" t="s">
        <v>284</v>
      </c>
      <c r="T132" s="25" t="s">
        <v>285</v>
      </c>
    </row>
    <row r="133" spans="1:22" ht="15.75" x14ac:dyDescent="0.25">
      <c r="A133" s="29"/>
      <c r="B133" s="29"/>
      <c r="C133" s="29"/>
      <c r="D133" s="29"/>
      <c r="E133" s="29"/>
      <c r="F133" s="30"/>
      <c r="G133" s="16"/>
      <c r="H133" s="16"/>
      <c r="I133" s="16"/>
      <c r="J133" s="16"/>
      <c r="K133" s="16"/>
      <c r="N133" s="23"/>
      <c r="O133" s="23"/>
      <c r="P133" s="23"/>
      <c r="Q133" s="23"/>
      <c r="R133" s="23"/>
      <c r="S133" s="23"/>
      <c r="T133" s="23"/>
    </row>
    <row r="134" spans="1:22" x14ac:dyDescent="0.25">
      <c r="A134" s="31">
        <f t="shared" ref="A134" si="190">IF(A133="",1,A133+1)</f>
        <v>1</v>
      </c>
      <c r="B134" s="31">
        <f ca="1">IF(L134="","",VLOOKUP($B134,INDIRECT(K134),2,FALSE))</f>
        <v>126</v>
      </c>
      <c r="C134" s="14" t="str">
        <f ca="1">IF($C134="","",IF(ISERROR(VLOOKUP(B134,Athletes,2,FALSE)),"Unknown Athlete",PROPER(VLOOKUP(B134,Athletes,2,FALSE))))</f>
        <v>Beverly Jane Brown</v>
      </c>
      <c r="D134" s="14" t="str">
        <f ca="1">IF($C134="","",IF(VLOOKUP(B134,Athletes,3,FALSE)="","",VLOOKUP(B134,Athletes,3,FALSE)))</f>
        <v>TAC</v>
      </c>
      <c r="E134" s="14" t="str">
        <f ca="1">IF($C134="","",IF(ISERROR(VLOOKUP(B134,Athletes,6,FALSE)),"",VLOOKUP(B134,Athletes,6,FALSE)))</f>
        <v>V45W</v>
      </c>
      <c r="F134" s="32">
        <f t="shared" ref="F134" ca="1" si="191">IF(L134="","",VLOOKUP($B134,INDIRECT(K134),6,FALSE))</f>
        <v>17.22</v>
      </c>
      <c r="G134" s="16" t="str">
        <f t="shared" ref="G134" ca="1" si="192">"U" &amp; ROW(G134)+1-$B134 &amp; ":U" &amp; ROW(G134)-$B134+VLOOKUP(1,INDIRECT("A" &amp; ROW(G134)+1-$B134 &amp; ":B999"),2,0)</f>
        <v>U149:U149</v>
      </c>
      <c r="H134" s="16" t="str">
        <f t="shared" ref="H134" ca="1" si="193">"R" &amp; ROW(H134)+1-$B134 &amp; ":R" &amp; ROW(H134)-$B134+VLOOKUP(1,INDIRECT("A" &amp; ROW(H134)+1-$B134 &amp; ":B999"),2,0)</f>
        <v>R149:R149</v>
      </c>
      <c r="I134" s="16" t="str">
        <f t="shared" ref="I134" ca="1" si="194">"S" &amp; ROW(I134)+1-$B134 &amp; ":S" &amp; ROW(I134)-$B134+VLOOKUP(1,INDIRECT("A" &amp; ROW(I134)+1-$B134 &amp; ":B999"),2,0)</f>
        <v>S149:S149</v>
      </c>
      <c r="J134" s="16" t="str">
        <f t="shared" ref="J134" ca="1" si="195">"T" &amp; ROW(J134)+1-$B134 &amp; ":T" &amp; ROW(J134)-$B134+VLOOKUP(1,INDIRECT("A" &amp; ROW(J134)+1-$B134 &amp; ":B999"),2,0)</f>
        <v>T149:T149</v>
      </c>
      <c r="K134" s="16" t="str">
        <f t="shared" ref="K134" ca="1" si="196">"M" &amp; ROW(H134)+1-$B134 &amp; ":U" &amp; ROW(H134)-$B134+VLOOKUP(1,INDIRECT("A" &amp; ROW(H134)+1-$B134 &amp; ":B999"),2,0)</f>
        <v>M149:U149</v>
      </c>
      <c r="L134">
        <f t="shared" ref="L134" ca="1" si="197">IF(M134="","",RANK($U134,INDIRECT(G134),0))</f>
        <v>1</v>
      </c>
      <c r="M134" s="9">
        <v>126</v>
      </c>
      <c r="N134" s="23">
        <v>17.22</v>
      </c>
      <c r="O134" s="23">
        <v>0</v>
      </c>
      <c r="P134" s="23">
        <v>0</v>
      </c>
      <c r="Q134" s="23">
        <f t="shared" ref="Q134" ca="1" si="198">IF(RANK($O134,$O134:$Q134,0)=1,$O134,IF(RANK($P134,$O134:$Q134,0)=1,$P134,$Q134))</f>
        <v>17.22</v>
      </c>
      <c r="R134" s="23">
        <f t="shared" ref="R134" ca="1" si="199">IF(RANK($O134,$O134:$Q134,0)=2,$O134,IF(RANK($P134,$O134:$Q134,0)=2,$P134,$Q134))</f>
        <v>0</v>
      </c>
      <c r="S134" s="23">
        <f t="shared" ref="S134" ca="1" si="200">IF(RANK($O134,$O134:$Q134,0)=3,$O134,IF(RANK($P134,$O134:$Q134,0)=3,$P134,$Q134))</f>
        <v>0</v>
      </c>
      <c r="T134" s="23">
        <f t="shared" ref="T134" ca="1" si="201">((($R134)*10000)+$S134)*10000+$T134+$N134/1000</f>
        <v>1722000000.1259999</v>
      </c>
    </row>
    <row r="138" spans="1:22" ht="18" x14ac:dyDescent="0.25">
      <c r="A138" s="13" t="s">
        <v>0</v>
      </c>
      <c r="B138" s="13" t="s">
        <v>301</v>
      </c>
      <c r="C138" s="14"/>
      <c r="D138" s="13"/>
      <c r="E138" s="14"/>
      <c r="F138" s="15"/>
      <c r="I138" s="16"/>
      <c r="J138" s="16"/>
      <c r="K138" s="16"/>
      <c r="M138" s="17" t="s">
        <v>271</v>
      </c>
      <c r="N138" s="18"/>
      <c r="O138" s="18"/>
      <c r="P138" s="19"/>
      <c r="Q138" s="19"/>
      <c r="R138" s="19"/>
      <c r="S138" s="19"/>
      <c r="T138" s="20"/>
      <c r="U138" s="20"/>
      <c r="V138" s="20"/>
    </row>
    <row r="139" spans="1:22" ht="18" x14ac:dyDescent="0.25">
      <c r="A139" s="13"/>
      <c r="B139" s="14"/>
      <c r="C139" s="13"/>
      <c r="D139" s="21"/>
      <c r="E139" s="14"/>
      <c r="F139" s="22"/>
      <c r="I139" s="16"/>
      <c r="J139" s="16"/>
      <c r="K139" s="16"/>
      <c r="N139" s="23"/>
      <c r="O139" s="23"/>
      <c r="P139" s="23"/>
      <c r="Q139" s="23"/>
      <c r="R139" s="23"/>
      <c r="S139" s="23"/>
    </row>
    <row r="140" spans="1:22" ht="16.5" thickBot="1" x14ac:dyDescent="0.3">
      <c r="A140" s="5" t="s">
        <v>3</v>
      </c>
      <c r="B140" s="5" t="s">
        <v>4</v>
      </c>
      <c r="C140" s="5" t="s">
        <v>5</v>
      </c>
      <c r="D140" s="5" t="s">
        <v>6</v>
      </c>
      <c r="E140" s="5" t="s">
        <v>7</v>
      </c>
      <c r="F140" s="6" t="s">
        <v>272</v>
      </c>
      <c r="G140" s="24" t="s">
        <v>273</v>
      </c>
      <c r="H140" s="24" t="s">
        <v>274</v>
      </c>
      <c r="I140" s="24" t="s">
        <v>275</v>
      </c>
      <c r="J140" s="24" t="s">
        <v>276</v>
      </c>
      <c r="K140" s="24" t="s">
        <v>277</v>
      </c>
      <c r="L140" s="25" t="s">
        <v>278</v>
      </c>
      <c r="M140" s="26" t="s">
        <v>4</v>
      </c>
      <c r="N140" s="27" t="s">
        <v>279</v>
      </c>
      <c r="O140" s="27" t="s">
        <v>280</v>
      </c>
      <c r="P140" s="27" t="s">
        <v>281</v>
      </c>
      <c r="Q140" s="28" t="s">
        <v>282</v>
      </c>
      <c r="R140" s="28" t="s">
        <v>283</v>
      </c>
      <c r="S140" s="28" t="s">
        <v>284</v>
      </c>
      <c r="T140" s="25" t="s">
        <v>285</v>
      </c>
    </row>
    <row r="141" spans="1:22" ht="15.75" x14ac:dyDescent="0.25">
      <c r="A141" s="29"/>
      <c r="B141" s="29"/>
      <c r="C141" s="29"/>
      <c r="D141" s="29"/>
      <c r="E141" s="29"/>
      <c r="F141" s="30"/>
      <c r="G141" s="16"/>
      <c r="H141" s="16"/>
      <c r="I141" s="16"/>
      <c r="J141" s="16"/>
      <c r="K141" s="16"/>
      <c r="N141" s="23"/>
      <c r="O141" s="23"/>
      <c r="P141" s="23"/>
      <c r="Q141" s="23"/>
      <c r="R141" s="23"/>
      <c r="S141" s="23"/>
      <c r="T141" s="23"/>
    </row>
    <row r="142" spans="1:22" x14ac:dyDescent="0.25">
      <c r="A142" s="31">
        <f t="shared" ref="A142" si="202">IF(A141="",1,A141+1)</f>
        <v>1</v>
      </c>
      <c r="B142" s="31">
        <f ca="1">IF(L142="","",VLOOKUP($B142,INDIRECT(K142),2,FALSE))</f>
        <v>90</v>
      </c>
      <c r="C142" s="14" t="str">
        <f ca="1">IF($C142="","",IF(ISERROR(VLOOKUP(B142,Athletes,2,FALSE)),"Unknown Athlete",PROPER(VLOOKUP(B142,Athletes,2,FALSE))))</f>
        <v>Steve Clemo</v>
      </c>
      <c r="D142" s="14" t="str">
        <f ca="1">IF($C142="","",IF(VLOOKUP(B142,Athletes,3,FALSE)="","",VLOOKUP(B142,Athletes,3,FALSE)))</f>
        <v>N&amp;P</v>
      </c>
      <c r="E142" s="14" t="str">
        <f ca="1">IF($C142="","",IF(ISERROR(VLOOKUP(B142,Athletes,6,FALSE)),"",VLOOKUP(B142,Athletes,6,FALSE)))</f>
        <v>V55M</v>
      </c>
      <c r="F142" s="32">
        <f t="shared" ref="F142" ca="1" si="203">IF(L142="","",VLOOKUP($B142,INDIRECT(K142),6,FALSE))</f>
        <v>24.21</v>
      </c>
      <c r="G142" s="16" t="str">
        <f t="shared" ref="G142" ca="1" si="204">"U" &amp; ROW(G142)+1-$B142 &amp; ":U" &amp; ROW(G142)-$B142+VLOOKUP(1,INDIRECT("A" &amp; ROW(G142)+1-$B142 &amp; ":B999"),2,0)</f>
        <v>U157:U157</v>
      </c>
      <c r="H142" s="16" t="str">
        <f t="shared" ref="H142" ca="1" si="205">"R" &amp; ROW(H142)+1-$B142 &amp; ":R" &amp; ROW(H142)-$B142+VLOOKUP(1,INDIRECT("A" &amp; ROW(H142)+1-$B142 &amp; ":B999"),2,0)</f>
        <v>R157:R157</v>
      </c>
      <c r="I142" s="16" t="str">
        <f t="shared" ref="I142" ca="1" si="206">"S" &amp; ROW(I142)+1-$B142 &amp; ":S" &amp; ROW(I142)-$B142+VLOOKUP(1,INDIRECT("A" &amp; ROW(I142)+1-$B142 &amp; ":B999"),2,0)</f>
        <v>S157:S157</v>
      </c>
      <c r="J142" s="16" t="str">
        <f t="shared" ref="J142" ca="1" si="207">"T" &amp; ROW(J142)+1-$B142 &amp; ":T" &amp; ROW(J142)-$B142+VLOOKUP(1,INDIRECT("A" &amp; ROW(J142)+1-$B142 &amp; ":B999"),2,0)</f>
        <v>T157:T157</v>
      </c>
      <c r="K142" s="16" t="str">
        <f t="shared" ref="K142" ca="1" si="208">"M" &amp; ROW(H142)+1-$B142 &amp; ":U" &amp; ROW(H142)-$B142+VLOOKUP(1,INDIRECT("A" &amp; ROW(H142)+1-$B142 &amp; ":B999"),2,0)</f>
        <v>M157:U157</v>
      </c>
      <c r="L142">
        <f t="shared" ref="L142" ca="1" si="209">IF(M142="","",RANK($U142,INDIRECT(G142),0))</f>
        <v>1</v>
      </c>
      <c r="M142" s="9">
        <v>90</v>
      </c>
      <c r="N142" s="23">
        <v>24.21</v>
      </c>
      <c r="O142" s="23">
        <v>0</v>
      </c>
      <c r="P142" s="23">
        <v>0</v>
      </c>
      <c r="Q142" s="23">
        <f t="shared" ref="Q142" ca="1" si="210">IF(RANK($O142,$O142:$Q142,0)=1,$O142,IF(RANK($P142,$O142:$Q142,0)=1,$P142,$Q142))</f>
        <v>24.21</v>
      </c>
      <c r="R142" s="23">
        <f t="shared" ref="R142" ca="1" si="211">IF(RANK($O142,$O142:$Q142,0)=2,$O142,IF(RANK($P142,$O142:$Q142,0)=2,$P142,$Q142))</f>
        <v>0</v>
      </c>
      <c r="S142" s="23">
        <f t="shared" ref="S142" ca="1" si="212">IF(RANK($O142,$O142:$Q142,0)=3,$O142,IF(RANK($P142,$O142:$Q142,0)=3,$P142,$Q142))</f>
        <v>0</v>
      </c>
      <c r="T142" s="23">
        <f t="shared" ref="T142" ca="1" si="213">((($R142)*10000)+$S142)*10000+$T142+$N142/1000</f>
        <v>2421000000.0900002</v>
      </c>
    </row>
    <row r="146" spans="1:22" ht="18" x14ac:dyDescent="0.25">
      <c r="A146" s="13" t="s">
        <v>0</v>
      </c>
      <c r="B146" s="13" t="s">
        <v>302</v>
      </c>
      <c r="C146" s="14"/>
      <c r="D146" s="13"/>
      <c r="E146" s="14"/>
      <c r="F146" s="15"/>
      <c r="I146" s="16"/>
      <c r="J146" s="16"/>
      <c r="K146" s="16"/>
      <c r="M146" s="17" t="s">
        <v>271</v>
      </c>
      <c r="N146" s="18"/>
      <c r="O146" s="18"/>
      <c r="P146" s="19"/>
      <c r="Q146" s="19"/>
      <c r="R146" s="19"/>
      <c r="S146" s="19"/>
      <c r="T146" s="20"/>
      <c r="U146" s="20"/>
      <c r="V146" s="20"/>
    </row>
    <row r="147" spans="1:22" ht="18" x14ac:dyDescent="0.25">
      <c r="A147" s="13"/>
      <c r="B147" s="14"/>
      <c r="C147" s="13"/>
      <c r="D147" s="21"/>
      <c r="E147" s="14"/>
      <c r="F147" s="22"/>
      <c r="I147" s="16"/>
      <c r="J147" s="16"/>
      <c r="K147" s="16"/>
      <c r="N147" s="23"/>
      <c r="O147" s="23"/>
      <c r="P147" s="23"/>
      <c r="Q147" s="23"/>
      <c r="R147" s="23"/>
      <c r="S147" s="23"/>
    </row>
    <row r="148" spans="1:22" ht="16.5" thickBot="1" x14ac:dyDescent="0.3">
      <c r="A148" s="5" t="s">
        <v>3</v>
      </c>
      <c r="B148" s="5" t="s">
        <v>4</v>
      </c>
      <c r="C148" s="5" t="s">
        <v>5</v>
      </c>
      <c r="D148" s="5" t="s">
        <v>6</v>
      </c>
      <c r="E148" s="5" t="s">
        <v>7</v>
      </c>
      <c r="F148" s="6" t="s">
        <v>272</v>
      </c>
      <c r="G148" s="24" t="s">
        <v>273</v>
      </c>
      <c r="H148" s="24" t="s">
        <v>274</v>
      </c>
      <c r="I148" s="24" t="s">
        <v>275</v>
      </c>
      <c r="J148" s="24" t="s">
        <v>276</v>
      </c>
      <c r="K148" s="24" t="s">
        <v>277</v>
      </c>
      <c r="L148" s="25" t="s">
        <v>278</v>
      </c>
      <c r="M148" s="26" t="s">
        <v>4</v>
      </c>
      <c r="N148" s="27" t="s">
        <v>279</v>
      </c>
      <c r="O148" s="27" t="s">
        <v>280</v>
      </c>
      <c r="P148" s="27" t="s">
        <v>281</v>
      </c>
      <c r="Q148" s="28" t="s">
        <v>282</v>
      </c>
      <c r="R148" s="28" t="s">
        <v>283</v>
      </c>
      <c r="S148" s="28" t="s">
        <v>284</v>
      </c>
      <c r="T148" s="25" t="s">
        <v>285</v>
      </c>
    </row>
    <row r="149" spans="1:22" ht="15.75" x14ac:dyDescent="0.25">
      <c r="A149" s="29"/>
      <c r="B149" s="29"/>
      <c r="C149" s="29"/>
      <c r="D149" s="29"/>
      <c r="E149" s="29"/>
      <c r="F149" s="30"/>
      <c r="G149" s="16"/>
      <c r="H149" s="16"/>
      <c r="I149" s="16"/>
      <c r="J149" s="16"/>
      <c r="K149" s="16"/>
      <c r="N149" s="23"/>
      <c r="O149" s="23"/>
      <c r="P149" s="23"/>
      <c r="Q149" s="23"/>
      <c r="R149" s="23"/>
      <c r="S149" s="23"/>
      <c r="T149" s="23"/>
    </row>
    <row r="150" spans="1:22" x14ac:dyDescent="0.25">
      <c r="A150" s="31">
        <f t="shared" ref="A150:A159" si="214">IF(A149="",1,A149+1)</f>
        <v>1</v>
      </c>
      <c r="B150" s="31">
        <f ca="1">IF(L150="","",VLOOKUP($B150,INDIRECT(K150),2,FALSE))</f>
        <v>110</v>
      </c>
      <c r="C150" s="14" t="str">
        <f t="shared" ref="C150:C159" ca="1" si="215">IF($C150="","",IF(ISERROR(VLOOKUP(B150,Athletes,2,FALSE)),"Unknown Athlete",PROPER(VLOOKUP(B150,Athletes,2,FALSE))))</f>
        <v>Harriet Grace Woodman-Hardy</v>
      </c>
      <c r="D150" s="14" t="str">
        <f t="shared" ref="D150:D159" ca="1" si="216">IF($C150="","",IF(VLOOKUP(B150,Athletes,3,FALSE)="","",VLOOKUP(B150,Athletes,3,FALSE)))</f>
        <v>COPAC</v>
      </c>
      <c r="E150" s="14" t="str">
        <f t="shared" ref="E150:E159" ca="1" si="217">IF($C150="","",IF(ISERROR(VLOOKUP(B150,Athletes,6,FALSE)),"",VLOOKUP(B150,Athletes,6,FALSE)))</f>
        <v>U11G</v>
      </c>
      <c r="F150" s="32">
        <f t="shared" ref="F150:F159" ca="1" si="218">IF(L150="","",VLOOKUP($B150,INDIRECT(K150),6,FALSE))</f>
        <v>3.37</v>
      </c>
      <c r="G150" s="16" t="str">
        <f t="shared" ref="G150:G159" ca="1" si="219">"U" &amp; ROW(G150)+1-$B150 &amp; ":U" &amp; ROW(G150)-$B150+VLOOKUP(1,INDIRECT("A" &amp; ROW(G150)+1-$B150 &amp; ":B999"),2,0)</f>
        <v>U165:U174</v>
      </c>
      <c r="H150" s="16" t="str">
        <f t="shared" ref="H150:H159" ca="1" si="220">"R" &amp; ROW(H150)+1-$B150 &amp; ":R" &amp; ROW(H150)-$B150+VLOOKUP(1,INDIRECT("A" &amp; ROW(H150)+1-$B150 &amp; ":B999"),2,0)</f>
        <v>R165:R174</v>
      </c>
      <c r="I150" s="16" t="str">
        <f t="shared" ref="I150:I159" ca="1" si="221">"S" &amp; ROW(I150)+1-$B150 &amp; ":S" &amp; ROW(I150)-$B150+VLOOKUP(1,INDIRECT("A" &amp; ROW(I150)+1-$B150 &amp; ":B999"),2,0)</f>
        <v>S165:S174</v>
      </c>
      <c r="J150" s="16" t="str">
        <f t="shared" ref="J150:J159" ca="1" si="222">"T" &amp; ROW(J150)+1-$B150 &amp; ":T" &amp; ROW(J150)-$B150+VLOOKUP(1,INDIRECT("A" &amp; ROW(J150)+1-$B150 &amp; ":B999"),2,0)</f>
        <v>T165:T174</v>
      </c>
      <c r="K150" s="16" t="str">
        <f t="shared" ref="K150:K159" ca="1" si="223">"M" &amp; ROW(H150)+1-$B150 &amp; ":U" &amp; ROW(H150)-$B150+VLOOKUP(1,INDIRECT("A" &amp; ROW(H150)+1-$B150 &amp; ":B999"),2,0)</f>
        <v>M165:U174</v>
      </c>
      <c r="L150">
        <f t="shared" ref="L150:L159" ca="1" si="224">IF(M150="","",RANK($U150,INDIRECT(G150),0))</f>
        <v>1</v>
      </c>
      <c r="M150" s="9">
        <v>110</v>
      </c>
      <c r="N150" s="23">
        <v>3.37</v>
      </c>
      <c r="O150" s="23">
        <v>0</v>
      </c>
      <c r="P150" s="23">
        <v>0</v>
      </c>
      <c r="Q150" s="23">
        <f t="shared" ref="Q150:Q159" ca="1" si="225">IF(RANK($O150,$O150:$Q150,0)=1,$O150,IF(RANK($P150,$O150:$Q150,0)=1,$P150,$Q150))</f>
        <v>3.37</v>
      </c>
      <c r="R150" s="23">
        <f t="shared" ref="R150:R159" ca="1" si="226">IF(RANK($O150,$O150:$Q150,0)=2,$O150,IF(RANK($P150,$O150:$Q150,0)=2,$P150,$Q150))</f>
        <v>0</v>
      </c>
      <c r="S150" s="23">
        <f t="shared" ref="S150:S159" ca="1" si="227">IF(RANK($O150,$O150:$Q150,0)=3,$O150,IF(RANK($P150,$O150:$Q150,0)=3,$P150,$Q150))</f>
        <v>0</v>
      </c>
      <c r="T150" s="23">
        <f t="shared" ref="T150:T159" ca="1" si="228">((($R150)*10000)+$S150)*10000+$T150+$N150/1000</f>
        <v>337000000.11000001</v>
      </c>
    </row>
    <row r="151" spans="1:22" x14ac:dyDescent="0.25">
      <c r="A151" s="31">
        <f t="shared" si="214"/>
        <v>2</v>
      </c>
      <c r="B151" s="31">
        <f t="shared" ref="B151:B159" ca="1" si="229">IF(L151="","",VLOOKUP($B151,INDIRECT(K151),2,FALSE))</f>
        <v>105</v>
      </c>
      <c r="C151" s="14" t="str">
        <f t="shared" ca="1" si="215"/>
        <v>Eloise Morley</v>
      </c>
      <c r="D151" s="14" t="str">
        <f t="shared" ca="1" si="216"/>
        <v>COPAC</v>
      </c>
      <c r="E151" s="14" t="str">
        <f t="shared" ca="1" si="217"/>
        <v>U11G</v>
      </c>
      <c r="F151" s="32">
        <f t="shared" ca="1" si="218"/>
        <v>3.18</v>
      </c>
      <c r="G151" s="16" t="str">
        <f t="shared" ca="1" si="219"/>
        <v>U165:U174</v>
      </c>
      <c r="H151" s="16" t="str">
        <f t="shared" ca="1" si="220"/>
        <v>R165:R174</v>
      </c>
      <c r="I151" s="16" t="str">
        <f t="shared" ca="1" si="221"/>
        <v>S165:S174</v>
      </c>
      <c r="J151" s="16" t="str">
        <f t="shared" ca="1" si="222"/>
        <v>T165:T174</v>
      </c>
      <c r="K151" s="16" t="str">
        <f t="shared" ca="1" si="223"/>
        <v>M165:U174</v>
      </c>
      <c r="L151">
        <f t="shared" ca="1" si="224"/>
        <v>2</v>
      </c>
      <c r="M151" s="9">
        <v>105</v>
      </c>
      <c r="N151" s="23">
        <v>3.18</v>
      </c>
      <c r="O151" s="23">
        <v>0</v>
      </c>
      <c r="P151" s="23">
        <v>0</v>
      </c>
      <c r="Q151" s="23">
        <f t="shared" ca="1" si="225"/>
        <v>3.18</v>
      </c>
      <c r="R151" s="23">
        <f t="shared" ca="1" si="226"/>
        <v>0</v>
      </c>
      <c r="S151" s="23">
        <f t="shared" ca="1" si="227"/>
        <v>0</v>
      </c>
      <c r="T151" s="23">
        <f t="shared" ca="1" si="228"/>
        <v>318000000.10500002</v>
      </c>
    </row>
    <row r="152" spans="1:22" x14ac:dyDescent="0.25">
      <c r="A152" s="31">
        <f t="shared" si="214"/>
        <v>3</v>
      </c>
      <c r="B152" s="31">
        <f t="shared" ca="1" si="229"/>
        <v>95</v>
      </c>
      <c r="C152" s="14" t="str">
        <f t="shared" ca="1" si="215"/>
        <v>Ailla Elizabeth Mccaig</v>
      </c>
      <c r="D152" s="14" t="str">
        <f t="shared" ca="1" si="216"/>
        <v>COPAC</v>
      </c>
      <c r="E152" s="14" t="str">
        <f t="shared" ca="1" si="217"/>
        <v>U11G</v>
      </c>
      <c r="F152" s="32">
        <f t="shared" ca="1" si="218"/>
        <v>3.15</v>
      </c>
      <c r="G152" s="16" t="str">
        <f t="shared" ca="1" si="219"/>
        <v>U165:U174</v>
      </c>
      <c r="H152" s="16" t="str">
        <f t="shared" ca="1" si="220"/>
        <v>R165:R174</v>
      </c>
      <c r="I152" s="16" t="str">
        <f t="shared" ca="1" si="221"/>
        <v>S165:S174</v>
      </c>
      <c r="J152" s="16" t="str">
        <f t="shared" ca="1" si="222"/>
        <v>T165:T174</v>
      </c>
      <c r="K152" s="16" t="str">
        <f t="shared" ca="1" si="223"/>
        <v>M165:U174</v>
      </c>
      <c r="L152">
        <f t="shared" ca="1" si="224"/>
        <v>3</v>
      </c>
      <c r="M152" s="9">
        <v>95</v>
      </c>
      <c r="N152" s="23">
        <v>3.15</v>
      </c>
      <c r="O152" s="23">
        <v>0</v>
      </c>
      <c r="P152" s="23">
        <v>0</v>
      </c>
      <c r="Q152" s="23">
        <f t="shared" ca="1" si="225"/>
        <v>3.15</v>
      </c>
      <c r="R152" s="23">
        <f t="shared" ca="1" si="226"/>
        <v>0</v>
      </c>
      <c r="S152" s="23">
        <f t="shared" ca="1" si="227"/>
        <v>0</v>
      </c>
      <c r="T152" s="23">
        <f t="shared" ca="1" si="228"/>
        <v>315000000.09500003</v>
      </c>
    </row>
    <row r="153" spans="1:22" x14ac:dyDescent="0.25">
      <c r="A153" s="31">
        <f t="shared" si="214"/>
        <v>4</v>
      </c>
      <c r="B153" s="31">
        <f t="shared" ca="1" si="229"/>
        <v>53</v>
      </c>
      <c r="C153" s="14" t="str">
        <f t="shared" ca="1" si="215"/>
        <v>Athena Cariad Lili Jefferies</v>
      </c>
      <c r="D153" s="14" t="str">
        <f t="shared" ca="1" si="216"/>
        <v>N&amp;P</v>
      </c>
      <c r="E153" s="14" t="str">
        <f t="shared" ca="1" si="217"/>
        <v>U11G</v>
      </c>
      <c r="F153" s="32">
        <f t="shared" ca="1" si="218"/>
        <v>3.06</v>
      </c>
      <c r="G153" s="16" t="str">
        <f t="shared" ca="1" si="219"/>
        <v>U165:U174</v>
      </c>
      <c r="H153" s="16" t="str">
        <f t="shared" ca="1" si="220"/>
        <v>R165:R174</v>
      </c>
      <c r="I153" s="16" t="str">
        <f t="shared" ca="1" si="221"/>
        <v>S165:S174</v>
      </c>
      <c r="J153" s="16" t="str">
        <f t="shared" ca="1" si="222"/>
        <v>T165:T174</v>
      </c>
      <c r="K153" s="16" t="str">
        <f t="shared" ca="1" si="223"/>
        <v>M165:U174</v>
      </c>
      <c r="L153">
        <f t="shared" ca="1" si="224"/>
        <v>4</v>
      </c>
      <c r="M153" s="9">
        <v>53</v>
      </c>
      <c r="N153" s="23">
        <v>3.06</v>
      </c>
      <c r="O153" s="23">
        <v>0</v>
      </c>
      <c r="P153" s="23">
        <v>0</v>
      </c>
      <c r="Q153" s="23">
        <f t="shared" ca="1" si="225"/>
        <v>3.06</v>
      </c>
      <c r="R153" s="23">
        <f t="shared" ca="1" si="226"/>
        <v>0</v>
      </c>
      <c r="S153" s="23">
        <f t="shared" ca="1" si="227"/>
        <v>0</v>
      </c>
      <c r="T153" s="23">
        <f t="shared" ca="1" si="228"/>
        <v>306000000.05299997</v>
      </c>
    </row>
    <row r="154" spans="1:22" x14ac:dyDescent="0.25">
      <c r="A154" s="31">
        <f t="shared" si="214"/>
        <v>5</v>
      </c>
      <c r="B154" s="31">
        <f t="shared" ca="1" si="229"/>
        <v>121</v>
      </c>
      <c r="C154" s="14" t="str">
        <f t="shared" ca="1" si="215"/>
        <v>Shara Ingleby</v>
      </c>
      <c r="D154" s="14" t="str">
        <f t="shared" ca="1" si="216"/>
        <v>COPAC</v>
      </c>
      <c r="E154" s="14" t="str">
        <f t="shared" ca="1" si="217"/>
        <v>U10G</v>
      </c>
      <c r="F154" s="32">
        <f t="shared" ca="1" si="218"/>
        <v>3.04</v>
      </c>
      <c r="G154" s="16" t="str">
        <f t="shared" ca="1" si="219"/>
        <v>U165:U174</v>
      </c>
      <c r="H154" s="16" t="str">
        <f t="shared" ca="1" si="220"/>
        <v>R165:R174</v>
      </c>
      <c r="I154" s="16" t="str">
        <f t="shared" ca="1" si="221"/>
        <v>S165:S174</v>
      </c>
      <c r="J154" s="16" t="str">
        <f t="shared" ca="1" si="222"/>
        <v>T165:T174</v>
      </c>
      <c r="K154" s="16" t="str">
        <f t="shared" ca="1" si="223"/>
        <v>M165:U174</v>
      </c>
      <c r="L154">
        <f t="shared" ca="1" si="224"/>
        <v>6</v>
      </c>
      <c r="M154" s="9">
        <v>96</v>
      </c>
      <c r="N154" s="23">
        <v>3.04</v>
      </c>
      <c r="O154" s="23">
        <v>0</v>
      </c>
      <c r="P154" s="23">
        <v>0</v>
      </c>
      <c r="Q154" s="23">
        <f t="shared" ca="1" si="225"/>
        <v>3.04</v>
      </c>
      <c r="R154" s="23">
        <f t="shared" ca="1" si="226"/>
        <v>0</v>
      </c>
      <c r="S154" s="23">
        <f t="shared" ca="1" si="227"/>
        <v>0</v>
      </c>
      <c r="T154" s="23">
        <f t="shared" ca="1" si="228"/>
        <v>304000000.09600002</v>
      </c>
    </row>
    <row r="155" spans="1:22" x14ac:dyDescent="0.25">
      <c r="A155" s="31">
        <f t="shared" si="214"/>
        <v>6</v>
      </c>
      <c r="B155" s="31">
        <f t="shared" ca="1" si="229"/>
        <v>96</v>
      </c>
      <c r="C155" s="14" t="str">
        <f t="shared" ca="1" si="215"/>
        <v>Alexandria Jones</v>
      </c>
      <c r="D155" s="14" t="str">
        <f t="shared" ca="1" si="216"/>
        <v>COPAC</v>
      </c>
      <c r="E155" s="14" t="str">
        <f t="shared" ca="1" si="217"/>
        <v>U11G</v>
      </c>
      <c r="F155" s="32">
        <f t="shared" ca="1" si="218"/>
        <v>3.04</v>
      </c>
      <c r="G155" s="16" t="str">
        <f t="shared" ca="1" si="219"/>
        <v>U165:U174</v>
      </c>
      <c r="H155" s="16" t="str">
        <f t="shared" ca="1" si="220"/>
        <v>R165:R174</v>
      </c>
      <c r="I155" s="16" t="str">
        <f t="shared" ca="1" si="221"/>
        <v>S165:S174</v>
      </c>
      <c r="J155" s="16" t="str">
        <f t="shared" ca="1" si="222"/>
        <v>T165:T174</v>
      </c>
      <c r="K155" s="16" t="str">
        <f t="shared" ca="1" si="223"/>
        <v>M165:U174</v>
      </c>
      <c r="L155">
        <f t="shared" ca="1" si="224"/>
        <v>5</v>
      </c>
      <c r="M155" s="9">
        <v>121</v>
      </c>
      <c r="N155" s="23">
        <v>3.04</v>
      </c>
      <c r="O155" s="23">
        <v>0</v>
      </c>
      <c r="P155" s="23">
        <v>0</v>
      </c>
      <c r="Q155" s="23">
        <f t="shared" ca="1" si="225"/>
        <v>3.04</v>
      </c>
      <c r="R155" s="23">
        <f t="shared" ca="1" si="226"/>
        <v>0</v>
      </c>
      <c r="S155" s="23">
        <f t="shared" ca="1" si="227"/>
        <v>0</v>
      </c>
      <c r="T155" s="23">
        <f t="shared" ca="1" si="228"/>
        <v>304000000.12099999</v>
      </c>
    </row>
    <row r="156" spans="1:22" x14ac:dyDescent="0.25">
      <c r="A156" s="31">
        <f t="shared" si="214"/>
        <v>7</v>
      </c>
      <c r="B156" s="31">
        <f t="shared" ca="1" si="229"/>
        <v>156</v>
      </c>
      <c r="C156" s="14" t="str">
        <f t="shared" ca="1" si="215"/>
        <v>Emilia Kennedy</v>
      </c>
      <c r="D156" s="14" t="str">
        <f t="shared" ca="1" si="216"/>
        <v>COPAC</v>
      </c>
      <c r="E156" s="14" t="str">
        <f t="shared" ca="1" si="217"/>
        <v>U10G</v>
      </c>
      <c r="F156" s="32">
        <f t="shared" ca="1" si="218"/>
        <v>2.98</v>
      </c>
      <c r="G156" s="16" t="str">
        <f t="shared" ca="1" si="219"/>
        <v>U165:U174</v>
      </c>
      <c r="H156" s="16" t="str">
        <f t="shared" ca="1" si="220"/>
        <v>R165:R174</v>
      </c>
      <c r="I156" s="16" t="str">
        <f t="shared" ca="1" si="221"/>
        <v>S165:S174</v>
      </c>
      <c r="J156" s="16" t="str">
        <f t="shared" ca="1" si="222"/>
        <v>T165:T174</v>
      </c>
      <c r="K156" s="16" t="str">
        <f t="shared" ca="1" si="223"/>
        <v>M165:U174</v>
      </c>
      <c r="L156">
        <f t="shared" ca="1" si="224"/>
        <v>7</v>
      </c>
      <c r="M156" s="9">
        <v>156</v>
      </c>
      <c r="N156" s="23">
        <v>2.98</v>
      </c>
      <c r="O156" s="23">
        <v>0</v>
      </c>
      <c r="P156" s="23">
        <v>0</v>
      </c>
      <c r="Q156" s="23">
        <f t="shared" ca="1" si="225"/>
        <v>2.98</v>
      </c>
      <c r="R156" s="23">
        <f t="shared" ca="1" si="226"/>
        <v>0</v>
      </c>
      <c r="S156" s="23">
        <f t="shared" ca="1" si="227"/>
        <v>0</v>
      </c>
      <c r="T156" s="23">
        <f t="shared" ca="1" si="228"/>
        <v>298000000.15600002</v>
      </c>
    </row>
    <row r="157" spans="1:22" x14ac:dyDescent="0.25">
      <c r="A157" s="31">
        <f t="shared" si="214"/>
        <v>8</v>
      </c>
      <c r="B157" s="31">
        <f t="shared" ca="1" si="229"/>
        <v>75</v>
      </c>
      <c r="C157" s="14" t="str">
        <f t="shared" ca="1" si="215"/>
        <v>Lyvie Cooper</v>
      </c>
      <c r="D157" s="14" t="str">
        <f t="shared" ca="1" si="216"/>
        <v>N&amp;P</v>
      </c>
      <c r="E157" s="14" t="str">
        <f t="shared" ca="1" si="217"/>
        <v>U11G</v>
      </c>
      <c r="F157" s="32">
        <f t="shared" ca="1" si="218"/>
        <v>2.75</v>
      </c>
      <c r="G157" s="16" t="str">
        <f t="shared" ca="1" si="219"/>
        <v>U165:U174</v>
      </c>
      <c r="H157" s="16" t="str">
        <f t="shared" ca="1" si="220"/>
        <v>R165:R174</v>
      </c>
      <c r="I157" s="16" t="str">
        <f t="shared" ca="1" si="221"/>
        <v>S165:S174</v>
      </c>
      <c r="J157" s="16" t="str">
        <f t="shared" ca="1" si="222"/>
        <v>T165:T174</v>
      </c>
      <c r="K157" s="16" t="str">
        <f t="shared" ca="1" si="223"/>
        <v>M165:U174</v>
      </c>
      <c r="L157">
        <f t="shared" ca="1" si="224"/>
        <v>8</v>
      </c>
      <c r="M157" s="9">
        <v>75</v>
      </c>
      <c r="N157" s="23">
        <v>2.75</v>
      </c>
      <c r="O157" s="23">
        <v>0</v>
      </c>
      <c r="P157" s="23">
        <v>0</v>
      </c>
      <c r="Q157" s="23">
        <f t="shared" ca="1" si="225"/>
        <v>2.75</v>
      </c>
      <c r="R157" s="23">
        <f t="shared" ca="1" si="226"/>
        <v>0</v>
      </c>
      <c r="S157" s="23">
        <f t="shared" ca="1" si="227"/>
        <v>0</v>
      </c>
      <c r="T157" s="23">
        <f t="shared" ca="1" si="228"/>
        <v>275000000.07499999</v>
      </c>
    </row>
    <row r="158" spans="1:22" x14ac:dyDescent="0.25">
      <c r="A158" s="31">
        <f t="shared" si="214"/>
        <v>9</v>
      </c>
      <c r="B158" s="31">
        <f t="shared" ca="1" si="229"/>
        <v>109</v>
      </c>
      <c r="C158" s="14" t="str">
        <f t="shared" ca="1" si="215"/>
        <v>Harper Linney-Goodall</v>
      </c>
      <c r="D158" s="14" t="str">
        <f t="shared" ca="1" si="216"/>
        <v>COPAC</v>
      </c>
      <c r="E158" s="14" t="str">
        <f t="shared" ca="1" si="217"/>
        <v>U10G</v>
      </c>
      <c r="F158" s="32">
        <f t="shared" ca="1" si="218"/>
        <v>2.69</v>
      </c>
      <c r="G158" s="16" t="str">
        <f t="shared" ca="1" si="219"/>
        <v>U165:U174</v>
      </c>
      <c r="H158" s="16" t="str">
        <f t="shared" ca="1" si="220"/>
        <v>R165:R174</v>
      </c>
      <c r="I158" s="16" t="str">
        <f t="shared" ca="1" si="221"/>
        <v>S165:S174</v>
      </c>
      <c r="J158" s="16" t="str">
        <f t="shared" ca="1" si="222"/>
        <v>T165:T174</v>
      </c>
      <c r="K158" s="16" t="str">
        <f t="shared" ca="1" si="223"/>
        <v>M165:U174</v>
      </c>
      <c r="L158">
        <f t="shared" ca="1" si="224"/>
        <v>9</v>
      </c>
      <c r="M158" s="9">
        <v>109</v>
      </c>
      <c r="N158" s="23">
        <v>2.69</v>
      </c>
      <c r="O158" s="23">
        <v>0</v>
      </c>
      <c r="P158" s="23">
        <v>0</v>
      </c>
      <c r="Q158" s="23">
        <f t="shared" ca="1" si="225"/>
        <v>2.69</v>
      </c>
      <c r="R158" s="23">
        <f t="shared" ca="1" si="226"/>
        <v>0</v>
      </c>
      <c r="S158" s="23">
        <f t="shared" ca="1" si="227"/>
        <v>0</v>
      </c>
      <c r="T158" s="23">
        <f t="shared" ca="1" si="228"/>
        <v>269000000.10900003</v>
      </c>
    </row>
    <row r="159" spans="1:22" x14ac:dyDescent="0.25">
      <c r="A159" s="31">
        <f t="shared" si="214"/>
        <v>10</v>
      </c>
      <c r="B159" s="31">
        <f t="shared" ca="1" si="229"/>
        <v>91</v>
      </c>
      <c r="C159" s="14" t="str">
        <f t="shared" ca="1" si="215"/>
        <v>Tegan Lara Terry-Buss</v>
      </c>
      <c r="D159" s="14" t="str">
        <f t="shared" ca="1" si="216"/>
        <v>N&amp;P</v>
      </c>
      <c r="E159" s="14" t="str">
        <f t="shared" ca="1" si="217"/>
        <v>U9G</v>
      </c>
      <c r="F159" s="32">
        <f t="shared" ca="1" si="218"/>
        <v>2.66</v>
      </c>
      <c r="G159" s="16" t="str">
        <f t="shared" ca="1" si="219"/>
        <v>U165:U174</v>
      </c>
      <c r="H159" s="16" t="str">
        <f t="shared" ca="1" si="220"/>
        <v>R165:R174</v>
      </c>
      <c r="I159" s="16" t="str">
        <f t="shared" ca="1" si="221"/>
        <v>S165:S174</v>
      </c>
      <c r="J159" s="16" t="str">
        <f t="shared" ca="1" si="222"/>
        <v>T165:T174</v>
      </c>
      <c r="K159" s="16" t="str">
        <f t="shared" ca="1" si="223"/>
        <v>M165:U174</v>
      </c>
      <c r="L159">
        <f t="shared" ca="1" si="224"/>
        <v>10</v>
      </c>
      <c r="M159" s="9">
        <v>91</v>
      </c>
      <c r="N159" s="23">
        <v>2.66</v>
      </c>
      <c r="O159" s="23">
        <v>0</v>
      </c>
      <c r="P159" s="23">
        <v>0</v>
      </c>
      <c r="Q159" s="23">
        <f t="shared" ca="1" si="225"/>
        <v>2.66</v>
      </c>
      <c r="R159" s="23">
        <f t="shared" ca="1" si="226"/>
        <v>0</v>
      </c>
      <c r="S159" s="23">
        <f t="shared" ca="1" si="227"/>
        <v>0</v>
      </c>
      <c r="T159" s="23">
        <f t="shared" ca="1" si="228"/>
        <v>266000000.09099999</v>
      </c>
    </row>
    <row r="163" spans="1:22" ht="18" x14ac:dyDescent="0.25">
      <c r="A163" s="13" t="s">
        <v>0</v>
      </c>
      <c r="B163" s="13" t="s">
        <v>303</v>
      </c>
      <c r="C163" s="14"/>
      <c r="D163" s="13"/>
      <c r="E163" s="14"/>
      <c r="F163" s="15"/>
      <c r="I163" s="16"/>
      <c r="J163" s="16"/>
      <c r="K163" s="16"/>
      <c r="M163" s="17" t="s">
        <v>271</v>
      </c>
      <c r="N163" s="18"/>
      <c r="O163" s="18"/>
      <c r="P163" s="19"/>
      <c r="Q163" s="19"/>
      <c r="R163" s="19"/>
      <c r="S163" s="19"/>
      <c r="T163" s="20"/>
      <c r="U163" s="20"/>
      <c r="V163" s="20"/>
    </row>
    <row r="164" spans="1:22" ht="18" x14ac:dyDescent="0.25">
      <c r="A164" s="13"/>
      <c r="B164" s="14"/>
      <c r="C164" s="13"/>
      <c r="D164" s="21"/>
      <c r="E164" s="14"/>
      <c r="F164" s="22"/>
      <c r="I164" s="16"/>
      <c r="J164" s="16"/>
      <c r="K164" s="16"/>
      <c r="N164" s="23"/>
      <c r="O164" s="23"/>
      <c r="P164" s="23"/>
      <c r="Q164" s="23"/>
      <c r="R164" s="23"/>
      <c r="S164" s="23"/>
    </row>
    <row r="165" spans="1:22" ht="16.5" thickBot="1" x14ac:dyDescent="0.3">
      <c r="A165" s="5" t="s">
        <v>3</v>
      </c>
      <c r="B165" s="5" t="s">
        <v>4</v>
      </c>
      <c r="C165" s="5" t="s">
        <v>5</v>
      </c>
      <c r="D165" s="5" t="s">
        <v>6</v>
      </c>
      <c r="E165" s="5" t="s">
        <v>7</v>
      </c>
      <c r="F165" s="6" t="s">
        <v>272</v>
      </c>
      <c r="G165" s="24" t="s">
        <v>273</v>
      </c>
      <c r="H165" s="24" t="s">
        <v>274</v>
      </c>
      <c r="I165" s="24" t="s">
        <v>275</v>
      </c>
      <c r="J165" s="24" t="s">
        <v>276</v>
      </c>
      <c r="K165" s="24" t="s">
        <v>277</v>
      </c>
      <c r="L165" s="25" t="s">
        <v>278</v>
      </c>
      <c r="M165" s="26" t="s">
        <v>4</v>
      </c>
      <c r="N165" s="27" t="s">
        <v>279</v>
      </c>
      <c r="O165" s="27" t="s">
        <v>280</v>
      </c>
      <c r="P165" s="27" t="s">
        <v>281</v>
      </c>
      <c r="Q165" s="28" t="s">
        <v>282</v>
      </c>
      <c r="R165" s="28" t="s">
        <v>283</v>
      </c>
      <c r="S165" s="28" t="s">
        <v>284</v>
      </c>
      <c r="T165" s="25" t="s">
        <v>285</v>
      </c>
    </row>
    <row r="166" spans="1:22" ht="15.75" x14ac:dyDescent="0.25">
      <c r="A166" s="29"/>
      <c r="B166" s="29"/>
      <c r="C166" s="29"/>
      <c r="D166" s="29"/>
      <c r="E166" s="29"/>
      <c r="F166" s="30"/>
      <c r="G166" s="16"/>
      <c r="H166" s="16"/>
      <c r="I166" s="16"/>
      <c r="J166" s="16"/>
      <c r="K166" s="16"/>
      <c r="N166" s="23"/>
      <c r="O166" s="23"/>
      <c r="P166" s="23"/>
      <c r="Q166" s="23"/>
      <c r="R166" s="23"/>
      <c r="S166" s="23"/>
      <c r="T166" s="23"/>
    </row>
    <row r="167" spans="1:22" x14ac:dyDescent="0.25">
      <c r="A167" s="31">
        <f t="shared" ref="A167:A172" si="230">IF(A166="",1,A166+1)</f>
        <v>1</v>
      </c>
      <c r="B167" s="31">
        <f ca="1">IF(L167="","",VLOOKUP($B167,INDIRECT(K167),2,FALSE))</f>
        <v>48</v>
      </c>
      <c r="C167" s="14" t="str">
        <f t="shared" ref="C167:C172" ca="1" si="231">IF($C167="","",IF(ISERROR(VLOOKUP(B167,Athletes,2,FALSE)),"Unknown Athlete",PROPER(VLOOKUP(B167,Athletes,2,FALSE))))</f>
        <v>Tristan Collings</v>
      </c>
      <c r="D167" s="14" t="str">
        <f t="shared" ref="D167:D172" ca="1" si="232">IF($C167="","",IF(VLOOKUP(B167,Athletes,3,FALSE)="","",VLOOKUP(B167,Athletes,3,FALSE)))</f>
        <v>Cornwall AA</v>
      </c>
      <c r="E167" s="14" t="str">
        <f t="shared" ref="E167:E172" ca="1" si="233">IF($C167="","",IF(ISERROR(VLOOKUP(B167,Athletes,6,FALSE)),"",VLOOKUP(B167,Athletes,6,FALSE)))</f>
        <v>U11B</v>
      </c>
      <c r="F167" s="32">
        <f t="shared" ref="F167:F172" ca="1" si="234">IF(L167="","",VLOOKUP($B167,INDIRECT(K167),6,FALSE))</f>
        <v>3.68</v>
      </c>
      <c r="G167" s="16" t="str">
        <f t="shared" ref="G167:G172" ca="1" si="235">"U" &amp; ROW(G167)+1-$B167 &amp; ":U" &amp; ROW(G167)-$B167+VLOOKUP(1,INDIRECT("A" &amp; ROW(G167)+1-$B167 &amp; ":B999"),2,0)</f>
        <v>U182:U187</v>
      </c>
      <c r="H167" s="16" t="str">
        <f t="shared" ref="H167:H172" ca="1" si="236">"R" &amp; ROW(H167)+1-$B167 &amp; ":R" &amp; ROW(H167)-$B167+VLOOKUP(1,INDIRECT("A" &amp; ROW(H167)+1-$B167 &amp; ":B999"),2,0)</f>
        <v>R182:R187</v>
      </c>
      <c r="I167" s="16" t="str">
        <f t="shared" ref="I167:I172" ca="1" si="237">"S" &amp; ROW(I167)+1-$B167 &amp; ":S" &amp; ROW(I167)-$B167+VLOOKUP(1,INDIRECT("A" &amp; ROW(I167)+1-$B167 &amp; ":B999"),2,0)</f>
        <v>S182:S187</v>
      </c>
      <c r="J167" s="16" t="str">
        <f t="shared" ref="J167:J172" ca="1" si="238">"T" &amp; ROW(J167)+1-$B167 &amp; ":T" &amp; ROW(J167)-$B167+VLOOKUP(1,INDIRECT("A" &amp; ROW(J167)+1-$B167 &amp; ":B999"),2,0)</f>
        <v>T182:T187</v>
      </c>
      <c r="K167" s="16" t="str">
        <f t="shared" ref="K167:K172" ca="1" si="239">"M" &amp; ROW(H167)+1-$B167 &amp; ":U" &amp; ROW(H167)-$B167+VLOOKUP(1,INDIRECT("A" &amp; ROW(H167)+1-$B167 &amp; ":B999"),2,0)</f>
        <v>M182:U187</v>
      </c>
      <c r="L167">
        <f t="shared" ref="L167:L172" ca="1" si="240">IF(M167="","",RANK($U167,INDIRECT(G167),0))</f>
        <v>1</v>
      </c>
      <c r="M167" s="9">
        <v>48</v>
      </c>
      <c r="N167" s="23">
        <v>3.68</v>
      </c>
      <c r="O167" s="23">
        <v>0</v>
      </c>
      <c r="P167" s="23">
        <v>0</v>
      </c>
      <c r="Q167" s="23">
        <f t="shared" ref="Q167:Q172" ca="1" si="241">IF(RANK($O167,$O167:$Q167,0)=1,$O167,IF(RANK($P167,$O167:$Q167,0)=1,$P167,$Q167))</f>
        <v>3.68</v>
      </c>
      <c r="R167" s="23">
        <f t="shared" ref="R167:R172" ca="1" si="242">IF(RANK($O167,$O167:$Q167,0)=2,$O167,IF(RANK($P167,$O167:$Q167,0)=2,$P167,$Q167))</f>
        <v>0</v>
      </c>
      <c r="S167" s="23">
        <f t="shared" ref="S167:S172" ca="1" si="243">IF(RANK($O167,$O167:$Q167,0)=3,$O167,IF(RANK($P167,$O167:$Q167,0)=3,$P167,$Q167))</f>
        <v>0</v>
      </c>
      <c r="T167" s="23">
        <f t="shared" ref="T167:T172" ca="1" si="244">((($R167)*10000)+$S167)*10000+$T167+$N167/1000</f>
        <v>368000000.04799998</v>
      </c>
    </row>
    <row r="168" spans="1:22" x14ac:dyDescent="0.25">
      <c r="A168" s="31">
        <f t="shared" si="230"/>
        <v>2</v>
      </c>
      <c r="B168" s="31">
        <f t="shared" ref="B168:B172" ca="1" si="245">IF(L168="","",VLOOKUP($B168,INDIRECT(K168),2,FALSE))</f>
        <v>158</v>
      </c>
      <c r="C168" s="14" t="str">
        <f t="shared" ca="1" si="231"/>
        <v>Kit Hipwell</v>
      </c>
      <c r="D168" s="14" t="str">
        <f t="shared" ca="1" si="232"/>
        <v>Cornwall AA</v>
      </c>
      <c r="E168" s="14" t="str">
        <f t="shared" ca="1" si="233"/>
        <v>U11B</v>
      </c>
      <c r="F168" s="32">
        <f t="shared" ca="1" si="234"/>
        <v>3.34</v>
      </c>
      <c r="G168" s="16" t="str">
        <f t="shared" ca="1" si="235"/>
        <v>U182:U187</v>
      </c>
      <c r="H168" s="16" t="str">
        <f t="shared" ca="1" si="236"/>
        <v>R182:R187</v>
      </c>
      <c r="I168" s="16" t="str">
        <f t="shared" ca="1" si="237"/>
        <v>S182:S187</v>
      </c>
      <c r="J168" s="16" t="str">
        <f t="shared" ca="1" si="238"/>
        <v>T182:T187</v>
      </c>
      <c r="K168" s="16" t="str">
        <f t="shared" ca="1" si="239"/>
        <v>M182:U187</v>
      </c>
      <c r="L168">
        <f t="shared" ca="1" si="240"/>
        <v>2</v>
      </c>
      <c r="M168" s="9">
        <v>158</v>
      </c>
      <c r="N168" s="23">
        <v>3.34</v>
      </c>
      <c r="O168" s="23">
        <v>0</v>
      </c>
      <c r="P168" s="23">
        <v>0</v>
      </c>
      <c r="Q168" s="23">
        <f t="shared" ca="1" si="241"/>
        <v>3.34</v>
      </c>
      <c r="R168" s="23">
        <f t="shared" ca="1" si="242"/>
        <v>0</v>
      </c>
      <c r="S168" s="23">
        <f t="shared" ca="1" si="243"/>
        <v>0</v>
      </c>
      <c r="T168" s="23">
        <f t="shared" ca="1" si="244"/>
        <v>334000000.15799999</v>
      </c>
    </row>
    <row r="169" spans="1:22" x14ac:dyDescent="0.25">
      <c r="A169" s="31">
        <f t="shared" si="230"/>
        <v>3</v>
      </c>
      <c r="B169" s="31">
        <f t="shared" ca="1" si="245"/>
        <v>81</v>
      </c>
      <c r="C169" s="14" t="str">
        <f t="shared" ca="1" si="231"/>
        <v>Oscar Riches</v>
      </c>
      <c r="D169" s="14" t="str">
        <f t="shared" ca="1" si="232"/>
        <v>N&amp;P</v>
      </c>
      <c r="E169" s="14" t="str">
        <f t="shared" ca="1" si="233"/>
        <v>U9B</v>
      </c>
      <c r="F169" s="32">
        <f t="shared" ca="1" si="234"/>
        <v>3.18</v>
      </c>
      <c r="G169" s="16" t="str">
        <f t="shared" ca="1" si="235"/>
        <v>U182:U187</v>
      </c>
      <c r="H169" s="16" t="str">
        <f t="shared" ca="1" si="236"/>
        <v>R182:R187</v>
      </c>
      <c r="I169" s="16" t="str">
        <f t="shared" ca="1" si="237"/>
        <v>S182:S187</v>
      </c>
      <c r="J169" s="16" t="str">
        <f t="shared" ca="1" si="238"/>
        <v>T182:T187</v>
      </c>
      <c r="K169" s="16" t="str">
        <f t="shared" ca="1" si="239"/>
        <v>M182:U187</v>
      </c>
      <c r="L169">
        <f t="shared" ca="1" si="240"/>
        <v>3</v>
      </c>
      <c r="M169" s="9">
        <v>81</v>
      </c>
      <c r="N169" s="23">
        <v>3.18</v>
      </c>
      <c r="O169" s="23">
        <v>0</v>
      </c>
      <c r="P169" s="23">
        <v>0</v>
      </c>
      <c r="Q169" s="23">
        <f t="shared" ca="1" si="241"/>
        <v>3.18</v>
      </c>
      <c r="R169" s="23">
        <f t="shared" ca="1" si="242"/>
        <v>0</v>
      </c>
      <c r="S169" s="23">
        <f t="shared" ca="1" si="243"/>
        <v>0</v>
      </c>
      <c r="T169" s="23">
        <f t="shared" ca="1" si="244"/>
        <v>318000000.08099997</v>
      </c>
    </row>
    <row r="170" spans="1:22" x14ac:dyDescent="0.25">
      <c r="A170" s="31">
        <f t="shared" si="230"/>
        <v>4</v>
      </c>
      <c r="B170" s="31">
        <f t="shared" ca="1" si="245"/>
        <v>46</v>
      </c>
      <c r="C170" s="14" t="str">
        <f t="shared" ca="1" si="231"/>
        <v>Ben Harrold</v>
      </c>
      <c r="D170" s="14" t="str">
        <f t="shared" ca="1" si="232"/>
        <v>Cornwall AA</v>
      </c>
      <c r="E170" s="14" t="str">
        <f t="shared" ca="1" si="233"/>
        <v>U9B</v>
      </c>
      <c r="F170" s="32">
        <f t="shared" ca="1" si="234"/>
        <v>2.8</v>
      </c>
      <c r="G170" s="16" t="str">
        <f t="shared" ca="1" si="235"/>
        <v>U182:U187</v>
      </c>
      <c r="H170" s="16" t="str">
        <f t="shared" ca="1" si="236"/>
        <v>R182:R187</v>
      </c>
      <c r="I170" s="16" t="str">
        <f t="shared" ca="1" si="237"/>
        <v>S182:S187</v>
      </c>
      <c r="J170" s="16" t="str">
        <f t="shared" ca="1" si="238"/>
        <v>T182:T187</v>
      </c>
      <c r="K170" s="16" t="str">
        <f t="shared" ca="1" si="239"/>
        <v>M182:U187</v>
      </c>
      <c r="L170">
        <f t="shared" ca="1" si="240"/>
        <v>4</v>
      </c>
      <c r="M170" s="9">
        <v>46</v>
      </c>
      <c r="N170" s="23">
        <v>2.8</v>
      </c>
      <c r="O170" s="23">
        <v>0</v>
      </c>
      <c r="P170" s="23">
        <v>0</v>
      </c>
      <c r="Q170" s="23">
        <f t="shared" ca="1" si="241"/>
        <v>2.8</v>
      </c>
      <c r="R170" s="23">
        <f t="shared" ca="1" si="242"/>
        <v>0</v>
      </c>
      <c r="S170" s="23">
        <f t="shared" ca="1" si="243"/>
        <v>0</v>
      </c>
      <c r="T170" s="23">
        <f t="shared" ca="1" si="244"/>
        <v>280000000.046</v>
      </c>
    </row>
    <row r="171" spans="1:22" x14ac:dyDescent="0.25">
      <c r="A171" s="31">
        <f t="shared" si="230"/>
        <v>5</v>
      </c>
      <c r="B171" s="31">
        <f t="shared" ca="1" si="245"/>
        <v>82</v>
      </c>
      <c r="C171" s="14" t="str">
        <f t="shared" ca="1" si="231"/>
        <v>Otis Street-Brown</v>
      </c>
      <c r="D171" s="14" t="str">
        <f t="shared" ca="1" si="232"/>
        <v>N&amp;P</v>
      </c>
      <c r="E171" s="14" t="str">
        <f t="shared" ca="1" si="233"/>
        <v>U10B</v>
      </c>
      <c r="F171" s="32">
        <f t="shared" ca="1" si="234"/>
        <v>2.64</v>
      </c>
      <c r="G171" s="16" t="str">
        <f t="shared" ca="1" si="235"/>
        <v>U182:U187</v>
      </c>
      <c r="H171" s="16" t="str">
        <f t="shared" ca="1" si="236"/>
        <v>R182:R187</v>
      </c>
      <c r="I171" s="16" t="str">
        <f t="shared" ca="1" si="237"/>
        <v>S182:S187</v>
      </c>
      <c r="J171" s="16" t="str">
        <f t="shared" ca="1" si="238"/>
        <v>T182:T187</v>
      </c>
      <c r="K171" s="16" t="str">
        <f t="shared" ca="1" si="239"/>
        <v>M182:U187</v>
      </c>
      <c r="L171">
        <f t="shared" ca="1" si="240"/>
        <v>5</v>
      </c>
      <c r="M171" s="9">
        <v>82</v>
      </c>
      <c r="N171" s="23">
        <v>2.64</v>
      </c>
      <c r="O171" s="23">
        <v>0</v>
      </c>
      <c r="P171" s="23">
        <v>0</v>
      </c>
      <c r="Q171" s="23">
        <f t="shared" ca="1" si="241"/>
        <v>2.64</v>
      </c>
      <c r="R171" s="23">
        <f t="shared" ca="1" si="242"/>
        <v>0</v>
      </c>
      <c r="S171" s="23">
        <f t="shared" ca="1" si="243"/>
        <v>0</v>
      </c>
      <c r="T171" s="23">
        <f t="shared" ca="1" si="244"/>
        <v>264000000.08199999</v>
      </c>
    </row>
    <row r="172" spans="1:22" x14ac:dyDescent="0.25">
      <c r="A172" s="31">
        <f t="shared" si="230"/>
        <v>6</v>
      </c>
      <c r="B172" s="31">
        <f t="shared" ca="1" si="245"/>
        <v>47</v>
      </c>
      <c r="C172" s="14" t="str">
        <f t="shared" ca="1" si="231"/>
        <v>Herbie Red Rodgers</v>
      </c>
      <c r="D172" s="14" t="str">
        <f t="shared" ca="1" si="232"/>
        <v>Cornwall AA</v>
      </c>
      <c r="E172" s="14" t="str">
        <f t="shared" ca="1" si="233"/>
        <v>U9B</v>
      </c>
      <c r="F172" s="32">
        <f t="shared" ca="1" si="234"/>
        <v>2.4700000000000002</v>
      </c>
      <c r="G172" s="16" t="str">
        <f t="shared" ca="1" si="235"/>
        <v>U182:U187</v>
      </c>
      <c r="H172" s="16" t="str">
        <f t="shared" ca="1" si="236"/>
        <v>R182:R187</v>
      </c>
      <c r="I172" s="16" t="str">
        <f t="shared" ca="1" si="237"/>
        <v>S182:S187</v>
      </c>
      <c r="J172" s="16" t="str">
        <f t="shared" ca="1" si="238"/>
        <v>T182:T187</v>
      </c>
      <c r="K172" s="16" t="str">
        <f t="shared" ca="1" si="239"/>
        <v>M182:U187</v>
      </c>
      <c r="L172">
        <f t="shared" ca="1" si="240"/>
        <v>6</v>
      </c>
      <c r="M172" s="9">
        <v>47</v>
      </c>
      <c r="N172" s="23">
        <v>2.4700000000000002</v>
      </c>
      <c r="O172" s="23">
        <v>0</v>
      </c>
      <c r="P172" s="23">
        <v>0</v>
      </c>
      <c r="Q172" s="23">
        <f t="shared" ca="1" si="241"/>
        <v>2.4700000000000002</v>
      </c>
      <c r="R172" s="23">
        <f t="shared" ca="1" si="242"/>
        <v>0</v>
      </c>
      <c r="S172" s="23">
        <f t="shared" ca="1" si="243"/>
        <v>0</v>
      </c>
      <c r="T172" s="23">
        <f t="shared" ca="1" si="244"/>
        <v>247000000.04700002</v>
      </c>
    </row>
    <row r="176" spans="1:22" ht="18" x14ac:dyDescent="0.25">
      <c r="A176" s="13" t="s">
        <v>0</v>
      </c>
      <c r="B176" s="13" t="s">
        <v>304</v>
      </c>
      <c r="C176" s="14"/>
      <c r="D176" s="13"/>
      <c r="E176" s="14"/>
      <c r="F176" s="15"/>
      <c r="I176" s="16"/>
      <c r="J176" s="16"/>
      <c r="K176" s="16"/>
      <c r="M176" s="17" t="s">
        <v>271</v>
      </c>
      <c r="N176" s="18"/>
      <c r="O176" s="18"/>
      <c r="P176" s="19"/>
      <c r="Q176" s="19"/>
      <c r="R176" s="19"/>
      <c r="S176" s="19"/>
      <c r="T176" s="20"/>
      <c r="U176" s="20"/>
      <c r="V176" s="20"/>
    </row>
    <row r="177" spans="1:22" ht="18" x14ac:dyDescent="0.25">
      <c r="A177" s="13"/>
      <c r="B177" s="14"/>
      <c r="C177" s="13"/>
      <c r="D177" s="21"/>
      <c r="E177" s="14"/>
      <c r="F177" s="22"/>
      <c r="I177" s="16"/>
      <c r="J177" s="16"/>
      <c r="K177" s="16"/>
      <c r="N177" s="23"/>
      <c r="O177" s="23"/>
      <c r="P177" s="23"/>
      <c r="Q177" s="23"/>
      <c r="R177" s="23"/>
      <c r="S177" s="23"/>
    </row>
    <row r="178" spans="1:22" ht="16.5" thickBot="1" x14ac:dyDescent="0.3">
      <c r="A178" s="5" t="s">
        <v>3</v>
      </c>
      <c r="B178" s="5" t="s">
        <v>4</v>
      </c>
      <c r="C178" s="5" t="s">
        <v>5</v>
      </c>
      <c r="D178" s="5" t="s">
        <v>6</v>
      </c>
      <c r="E178" s="5" t="s">
        <v>7</v>
      </c>
      <c r="F178" s="6" t="s">
        <v>272</v>
      </c>
      <c r="G178" s="24" t="s">
        <v>273</v>
      </c>
      <c r="H178" s="24" t="s">
        <v>274</v>
      </c>
      <c r="I178" s="24" t="s">
        <v>275</v>
      </c>
      <c r="J178" s="24" t="s">
        <v>276</v>
      </c>
      <c r="K178" s="24" t="s">
        <v>277</v>
      </c>
      <c r="L178" s="25" t="s">
        <v>278</v>
      </c>
      <c r="M178" s="26" t="s">
        <v>4</v>
      </c>
      <c r="N178" s="27" t="s">
        <v>279</v>
      </c>
      <c r="O178" s="27" t="s">
        <v>280</v>
      </c>
      <c r="P178" s="27" t="s">
        <v>281</v>
      </c>
      <c r="Q178" s="28" t="s">
        <v>282</v>
      </c>
      <c r="R178" s="28" t="s">
        <v>283</v>
      </c>
      <c r="S178" s="28" t="s">
        <v>284</v>
      </c>
      <c r="T178" s="25" t="s">
        <v>285</v>
      </c>
    </row>
    <row r="179" spans="1:22" ht="15.75" x14ac:dyDescent="0.25">
      <c r="A179" s="29"/>
      <c r="B179" s="29"/>
      <c r="C179" s="29"/>
      <c r="D179" s="29"/>
      <c r="E179" s="29"/>
      <c r="F179" s="30"/>
      <c r="G179" s="16"/>
      <c r="H179" s="16"/>
      <c r="I179" s="16"/>
      <c r="J179" s="16"/>
      <c r="K179" s="16"/>
      <c r="N179" s="23"/>
      <c r="O179" s="23"/>
      <c r="P179" s="23"/>
      <c r="Q179" s="23"/>
      <c r="R179" s="23"/>
      <c r="S179" s="23"/>
      <c r="T179" s="23"/>
    </row>
    <row r="180" spans="1:22" x14ac:dyDescent="0.25">
      <c r="A180" s="31">
        <f t="shared" ref="A180" si="246">IF(A179="",1,A179+1)</f>
        <v>1</v>
      </c>
      <c r="B180" s="31">
        <f ca="1">IF(L180="","",VLOOKUP($B180,INDIRECT(K180),2,FALSE))</f>
        <v>139</v>
      </c>
      <c r="C180" s="14" t="str">
        <f ca="1">IF($C180="","",IF(ISERROR(VLOOKUP(B180,Athletes,2,FALSE)),"Unknown Athlete",PROPER(VLOOKUP(B180,Athletes,2,FALSE))))</f>
        <v>Elizabeth Hipwell</v>
      </c>
      <c r="D180" s="14" t="str">
        <f ca="1">IF($C180="","",IF(VLOOKUP(B180,Athletes,3,FALSE)="","",VLOOKUP(B180,Athletes,3,FALSE)))</f>
        <v xml:space="preserve">Penryn College </v>
      </c>
      <c r="E180" s="14" t="str">
        <f ca="1">IF($C180="","",IF(ISERROR(VLOOKUP(B180,Athletes,6,FALSE)),"",VLOOKUP(B180,Athletes,6,FALSE)))</f>
        <v>U13G</v>
      </c>
      <c r="F180" s="32">
        <f t="shared" ref="F180" ca="1" si="247">IF(L180="","",VLOOKUP($B180,INDIRECT(K180),6,FALSE))</f>
        <v>12.14</v>
      </c>
      <c r="G180" s="16" t="str">
        <f t="shared" ref="G180" ca="1" si="248">"U" &amp; ROW(G180)+1-$B180 &amp; ":U" &amp; ROW(G180)-$B180+VLOOKUP(1,INDIRECT("A" &amp; ROW(G180)+1-$B180 &amp; ":B999"),2,0)</f>
        <v>U195:U195</v>
      </c>
      <c r="H180" s="16" t="str">
        <f t="shared" ref="H180" ca="1" si="249">"R" &amp; ROW(H180)+1-$B180 &amp; ":R" &amp; ROW(H180)-$B180+VLOOKUP(1,INDIRECT("A" &amp; ROW(H180)+1-$B180 &amp; ":B999"),2,0)</f>
        <v>R195:R195</v>
      </c>
      <c r="I180" s="16" t="str">
        <f t="shared" ref="I180" ca="1" si="250">"S" &amp; ROW(I180)+1-$B180 &amp; ":S" &amp; ROW(I180)-$B180+VLOOKUP(1,INDIRECT("A" &amp; ROW(I180)+1-$B180 &amp; ":B999"),2,0)</f>
        <v>S195:S195</v>
      </c>
      <c r="J180" s="16" t="str">
        <f t="shared" ref="J180" ca="1" si="251">"T" &amp; ROW(J180)+1-$B180 &amp; ":T" &amp; ROW(J180)-$B180+VLOOKUP(1,INDIRECT("A" &amp; ROW(J180)+1-$B180 &amp; ":B999"),2,0)</f>
        <v>T195:T195</v>
      </c>
      <c r="K180" s="16" t="str">
        <f t="shared" ref="K180" ca="1" si="252">"M" &amp; ROW(H180)+1-$B180 &amp; ":U" &amp; ROW(H180)-$B180+VLOOKUP(1,INDIRECT("A" &amp; ROW(H180)+1-$B180 &amp; ":B999"),2,0)</f>
        <v>M195:U195</v>
      </c>
      <c r="L180">
        <f t="shared" ref="L180" ca="1" si="253">IF(M180="","",RANK($U180,INDIRECT(G180),0))</f>
        <v>1</v>
      </c>
      <c r="M180" s="9">
        <v>139</v>
      </c>
      <c r="N180" s="23">
        <v>12.14</v>
      </c>
      <c r="O180" s="23">
        <v>0</v>
      </c>
      <c r="P180" s="23">
        <v>0</v>
      </c>
      <c r="Q180" s="23">
        <f t="shared" ref="Q180" ca="1" si="254">IF(RANK($O180,$O180:$Q180,0)=1,$O180,IF(RANK($P180,$O180:$Q180,0)=1,$P180,$Q180))</f>
        <v>12.14</v>
      </c>
      <c r="R180" s="23">
        <f t="shared" ref="R180" ca="1" si="255">IF(RANK($O180,$O180:$Q180,0)=2,$O180,IF(RANK($P180,$O180:$Q180,0)=2,$P180,$Q180))</f>
        <v>0</v>
      </c>
      <c r="S180" s="23">
        <f t="shared" ref="S180" ca="1" si="256">IF(RANK($O180,$O180:$Q180,0)=3,$O180,IF(RANK($P180,$O180:$Q180,0)=3,$P180,$Q180))</f>
        <v>0</v>
      </c>
      <c r="T180" s="23">
        <f t="shared" ref="T180" ca="1" si="257">((($R180)*10000)+$S180)*10000+$T180+$N180/1000</f>
        <v>1214000000.1389999</v>
      </c>
    </row>
    <row r="184" spans="1:22" ht="18" x14ac:dyDescent="0.25">
      <c r="A184" s="13" t="s">
        <v>0</v>
      </c>
      <c r="B184" s="13" t="s">
        <v>305</v>
      </c>
      <c r="C184" s="14"/>
      <c r="D184" s="13"/>
      <c r="E184" s="14"/>
      <c r="F184" s="15"/>
      <c r="I184" s="16"/>
      <c r="J184" s="16"/>
      <c r="K184" s="16"/>
      <c r="M184" s="17" t="s">
        <v>271</v>
      </c>
      <c r="N184" s="18"/>
      <c r="O184" s="18"/>
      <c r="P184" s="19"/>
      <c r="Q184" s="19"/>
      <c r="R184" s="19"/>
      <c r="S184" s="19"/>
      <c r="T184" s="20"/>
      <c r="U184" s="20"/>
      <c r="V184" s="20"/>
    </row>
    <row r="185" spans="1:22" ht="18" x14ac:dyDescent="0.25">
      <c r="A185" s="13"/>
      <c r="B185" s="14"/>
      <c r="C185" s="13"/>
      <c r="D185" s="21"/>
      <c r="E185" s="14"/>
      <c r="F185" s="22"/>
      <c r="I185" s="16"/>
      <c r="J185" s="16"/>
      <c r="K185" s="16"/>
      <c r="N185" s="23"/>
      <c r="O185" s="23"/>
      <c r="P185" s="23"/>
      <c r="Q185" s="23"/>
      <c r="R185" s="23"/>
      <c r="S185" s="23"/>
    </row>
    <row r="186" spans="1:22" ht="16.5" thickBot="1" x14ac:dyDescent="0.3">
      <c r="A186" s="5" t="s">
        <v>3</v>
      </c>
      <c r="B186" s="5" t="s">
        <v>4</v>
      </c>
      <c r="C186" s="5" t="s">
        <v>5</v>
      </c>
      <c r="D186" s="5" t="s">
        <v>6</v>
      </c>
      <c r="E186" s="5" t="s">
        <v>7</v>
      </c>
      <c r="F186" s="6" t="s">
        <v>272</v>
      </c>
      <c r="G186" s="24" t="s">
        <v>273</v>
      </c>
      <c r="H186" s="24" t="s">
        <v>274</v>
      </c>
      <c r="I186" s="24" t="s">
        <v>275</v>
      </c>
      <c r="J186" s="24" t="s">
        <v>276</v>
      </c>
      <c r="K186" s="24" t="s">
        <v>277</v>
      </c>
      <c r="L186" s="25" t="s">
        <v>278</v>
      </c>
      <c r="M186" s="26" t="s">
        <v>4</v>
      </c>
      <c r="N186" s="27" t="s">
        <v>279</v>
      </c>
      <c r="O186" s="27" t="s">
        <v>280</v>
      </c>
      <c r="P186" s="27" t="s">
        <v>281</v>
      </c>
      <c r="Q186" s="28" t="s">
        <v>282</v>
      </c>
      <c r="R186" s="28" t="s">
        <v>283</v>
      </c>
      <c r="S186" s="28" t="s">
        <v>284</v>
      </c>
      <c r="T186" s="25" t="s">
        <v>285</v>
      </c>
    </row>
    <row r="187" spans="1:22" ht="15.75" x14ac:dyDescent="0.25">
      <c r="A187" s="29"/>
      <c r="B187" s="29"/>
      <c r="C187" s="29"/>
      <c r="D187" s="29"/>
      <c r="E187" s="29"/>
      <c r="F187" s="30"/>
      <c r="G187" s="16"/>
      <c r="H187" s="16"/>
      <c r="I187" s="16"/>
      <c r="J187" s="16"/>
      <c r="K187" s="16"/>
      <c r="N187" s="23"/>
      <c r="O187" s="23"/>
      <c r="P187" s="23"/>
      <c r="Q187" s="23"/>
      <c r="R187" s="23"/>
      <c r="S187" s="23"/>
      <c r="T187" s="23"/>
    </row>
    <row r="188" spans="1:22" x14ac:dyDescent="0.25">
      <c r="A188" s="31">
        <f t="shared" ref="A188:A189" si="258">IF(A187="",1,A187+1)</f>
        <v>1</v>
      </c>
      <c r="B188" s="31">
        <f ca="1">IF(L188="","",VLOOKUP($B188,INDIRECT(K188),2,FALSE))</f>
        <v>19</v>
      </c>
      <c r="C188" s="14" t="str">
        <f ca="1">IF($C188="","",IF(ISERROR(VLOOKUP(B188,Athletes,2,FALSE)),"Unknown Athlete",PROPER(VLOOKUP(B188,Athletes,2,FALSE))))</f>
        <v>Jenna Elowen Wearne</v>
      </c>
      <c r="D188" s="14" t="str">
        <f ca="1">IF($C188="","",IF(VLOOKUP(B188,Athletes,3,FALSE)="","",VLOOKUP(B188,Athletes,3,FALSE)))</f>
        <v>CAC</v>
      </c>
      <c r="E188" s="14" t="str">
        <f ca="1">IF($C188="","",IF(ISERROR(VLOOKUP(B188,Athletes,6,FALSE)),"",VLOOKUP(B188,Athletes,6,FALSE)))</f>
        <v>U15G</v>
      </c>
      <c r="F188" s="32">
        <f t="shared" ref="F188:F189" ca="1" si="259">IF(L188="","",VLOOKUP($B188,INDIRECT(K188),6,FALSE))</f>
        <v>11.8</v>
      </c>
      <c r="G188" s="16" t="str">
        <f t="shared" ref="G188:G189" ca="1" si="260">"U" &amp; ROW(G188)+1-$B188 &amp; ":U" &amp; ROW(G188)-$B188+VLOOKUP(1,INDIRECT("A" &amp; ROW(G188)+1-$B188 &amp; ":B999"),2,0)</f>
        <v>U203:U204</v>
      </c>
      <c r="H188" s="16" t="str">
        <f t="shared" ref="H188:H189" ca="1" si="261">"R" &amp; ROW(H188)+1-$B188 &amp; ":R" &amp; ROW(H188)-$B188+VLOOKUP(1,INDIRECT("A" &amp; ROW(H188)+1-$B188 &amp; ":B999"),2,0)</f>
        <v>R203:R204</v>
      </c>
      <c r="I188" s="16" t="str">
        <f t="shared" ref="I188:I189" ca="1" si="262">"S" &amp; ROW(I188)+1-$B188 &amp; ":S" &amp; ROW(I188)-$B188+VLOOKUP(1,INDIRECT("A" &amp; ROW(I188)+1-$B188 &amp; ":B999"),2,0)</f>
        <v>S203:S204</v>
      </c>
      <c r="J188" s="16" t="str">
        <f t="shared" ref="J188:J189" ca="1" si="263">"T" &amp; ROW(J188)+1-$B188 &amp; ":T" &amp; ROW(J188)-$B188+VLOOKUP(1,INDIRECT("A" &amp; ROW(J188)+1-$B188 &amp; ":B999"),2,0)</f>
        <v>T203:T204</v>
      </c>
      <c r="K188" s="16" t="str">
        <f t="shared" ref="K188:K189" ca="1" si="264">"M" &amp; ROW(H188)+1-$B188 &amp; ":U" &amp; ROW(H188)-$B188+VLOOKUP(1,INDIRECT("A" &amp; ROW(H188)+1-$B188 &amp; ":B999"),2,0)</f>
        <v>M203:U204</v>
      </c>
      <c r="L188">
        <f t="shared" ref="L188:L189" ca="1" si="265">IF(M188="","",RANK($U188,INDIRECT(G188),0))</f>
        <v>1</v>
      </c>
      <c r="M188" s="9">
        <v>19</v>
      </c>
      <c r="N188" s="23">
        <v>11.8</v>
      </c>
      <c r="O188" s="23">
        <v>0</v>
      </c>
      <c r="P188" s="23">
        <v>0</v>
      </c>
      <c r="Q188" s="23">
        <f t="shared" ref="Q188:Q189" ca="1" si="266">IF(RANK($O188,$O188:$Q188,0)=1,$O188,IF(RANK($P188,$O188:$Q188,0)=1,$P188,$Q188))</f>
        <v>11.8</v>
      </c>
      <c r="R188" s="23">
        <f t="shared" ref="R188:R189" ca="1" si="267">IF(RANK($O188,$O188:$Q188,0)=2,$O188,IF(RANK($P188,$O188:$Q188,0)=2,$P188,$Q188))</f>
        <v>0</v>
      </c>
      <c r="S188" s="23">
        <f t="shared" ref="S188:S189" ca="1" si="268">IF(RANK($O188,$O188:$Q188,0)=3,$O188,IF(RANK($P188,$O188:$Q188,0)=3,$P188,$Q188))</f>
        <v>0</v>
      </c>
      <c r="T188" s="23">
        <f t="shared" ref="T188:T189" ca="1" si="269">((($R188)*10000)+$S188)*10000+$T188+$N188/1000</f>
        <v>1180000000.0190001</v>
      </c>
    </row>
    <row r="189" spans="1:22" x14ac:dyDescent="0.25">
      <c r="A189" s="31">
        <f t="shared" si="258"/>
        <v>2</v>
      </c>
      <c r="B189" s="31">
        <f t="shared" ref="B189" ca="1" si="270">IF(L189="","",VLOOKUP($B189,INDIRECT(K189),2,FALSE))</f>
        <v>28</v>
      </c>
      <c r="C189" s="14" t="str">
        <f ca="1">IF($C189="","",IF(ISERROR(VLOOKUP(B189,Athletes,2,FALSE)),"Unknown Athlete",PROPER(VLOOKUP(B189,Athletes,2,FALSE))))</f>
        <v>Malia Williams</v>
      </c>
      <c r="D189" s="14" t="str">
        <f ca="1">IF($C189="","",IF(VLOOKUP(B189,Athletes,3,FALSE)="","",VLOOKUP(B189,Athletes,3,FALSE)))</f>
        <v>CAC</v>
      </c>
      <c r="E189" s="14" t="str">
        <f ca="1">IF($C189="","",IF(ISERROR(VLOOKUP(B189,Athletes,6,FALSE)),"",VLOOKUP(B189,Athletes,6,FALSE)))</f>
        <v>U15G</v>
      </c>
      <c r="F189" s="32">
        <f t="shared" ca="1" si="259"/>
        <v>11.7</v>
      </c>
      <c r="G189" s="16" t="str">
        <f t="shared" ca="1" si="260"/>
        <v>U203:U204</v>
      </c>
      <c r="H189" s="16" t="str">
        <f t="shared" ca="1" si="261"/>
        <v>R203:R204</v>
      </c>
      <c r="I189" s="16" t="str">
        <f t="shared" ca="1" si="262"/>
        <v>S203:S204</v>
      </c>
      <c r="J189" s="16" t="str">
        <f t="shared" ca="1" si="263"/>
        <v>T203:T204</v>
      </c>
      <c r="K189" s="16" t="str">
        <f t="shared" ca="1" si="264"/>
        <v>M203:U204</v>
      </c>
      <c r="L189">
        <f t="shared" ca="1" si="265"/>
        <v>2</v>
      </c>
      <c r="M189" s="9">
        <v>28</v>
      </c>
      <c r="N189" s="23">
        <v>11.7</v>
      </c>
      <c r="O189" s="23">
        <v>0</v>
      </c>
      <c r="P189" s="23">
        <v>0</v>
      </c>
      <c r="Q189" s="23">
        <f t="shared" ca="1" si="266"/>
        <v>11.7</v>
      </c>
      <c r="R189" s="23">
        <f t="shared" ca="1" si="267"/>
        <v>0</v>
      </c>
      <c r="S189" s="23">
        <f t="shared" ca="1" si="268"/>
        <v>0</v>
      </c>
      <c r="T189" s="23">
        <f t="shared" ca="1" si="269"/>
        <v>1170000000.0280001</v>
      </c>
    </row>
    <row r="193" spans="1:22" ht="18" x14ac:dyDescent="0.25">
      <c r="A193" s="13" t="s">
        <v>0</v>
      </c>
      <c r="B193" s="13" t="s">
        <v>306</v>
      </c>
      <c r="C193" s="14"/>
      <c r="D193" s="13"/>
      <c r="E193" s="14"/>
      <c r="F193" s="15"/>
      <c r="I193" s="16"/>
      <c r="J193" s="16"/>
      <c r="K193" s="16"/>
      <c r="M193" s="17" t="s">
        <v>271</v>
      </c>
      <c r="N193" s="18"/>
      <c r="O193" s="18"/>
      <c r="P193" s="19"/>
      <c r="Q193" s="19"/>
      <c r="R193" s="19"/>
      <c r="S193" s="19"/>
      <c r="T193" s="20"/>
      <c r="U193" s="20"/>
      <c r="V193" s="20"/>
    </row>
    <row r="194" spans="1:22" ht="18" x14ac:dyDescent="0.25">
      <c r="A194" s="13"/>
      <c r="B194" s="14"/>
      <c r="C194" s="13"/>
      <c r="D194" s="21"/>
      <c r="E194" s="14"/>
      <c r="F194" s="22"/>
      <c r="I194" s="16"/>
      <c r="J194" s="16"/>
      <c r="K194" s="16"/>
      <c r="N194" s="23"/>
      <c r="O194" s="23"/>
      <c r="P194" s="23"/>
      <c r="Q194" s="23"/>
      <c r="R194" s="23"/>
      <c r="S194" s="23"/>
    </row>
    <row r="195" spans="1:22" ht="16.5" thickBot="1" x14ac:dyDescent="0.3">
      <c r="A195" s="5" t="s">
        <v>3</v>
      </c>
      <c r="B195" s="5" t="s">
        <v>4</v>
      </c>
      <c r="C195" s="5" t="s">
        <v>5</v>
      </c>
      <c r="D195" s="5" t="s">
        <v>6</v>
      </c>
      <c r="E195" s="5" t="s">
        <v>7</v>
      </c>
      <c r="F195" s="6" t="s">
        <v>272</v>
      </c>
      <c r="G195" s="24" t="s">
        <v>273</v>
      </c>
      <c r="H195" s="24" t="s">
        <v>274</v>
      </c>
      <c r="I195" s="24" t="s">
        <v>275</v>
      </c>
      <c r="J195" s="24" t="s">
        <v>276</v>
      </c>
      <c r="K195" s="24" t="s">
        <v>277</v>
      </c>
      <c r="L195" s="25" t="s">
        <v>278</v>
      </c>
      <c r="M195" s="26" t="s">
        <v>4</v>
      </c>
      <c r="N195" s="27" t="s">
        <v>279</v>
      </c>
      <c r="O195" s="27" t="s">
        <v>280</v>
      </c>
      <c r="P195" s="27" t="s">
        <v>281</v>
      </c>
      <c r="Q195" s="28" t="s">
        <v>282</v>
      </c>
      <c r="R195" s="28" t="s">
        <v>283</v>
      </c>
      <c r="S195" s="28" t="s">
        <v>284</v>
      </c>
      <c r="T195" s="25" t="s">
        <v>285</v>
      </c>
    </row>
    <row r="196" spans="1:22" ht="15.75" x14ac:dyDescent="0.25">
      <c r="A196" s="29"/>
      <c r="B196" s="29"/>
      <c r="C196" s="29"/>
      <c r="D196" s="29"/>
      <c r="E196" s="29"/>
      <c r="F196" s="30"/>
      <c r="G196" s="16"/>
      <c r="H196" s="16"/>
      <c r="I196" s="16"/>
      <c r="J196" s="16"/>
      <c r="K196" s="16"/>
      <c r="N196" s="23"/>
      <c r="O196" s="23"/>
      <c r="P196" s="23"/>
      <c r="Q196" s="23"/>
      <c r="R196" s="23"/>
      <c r="S196" s="23"/>
      <c r="T196" s="23"/>
    </row>
    <row r="197" spans="1:22" x14ac:dyDescent="0.25">
      <c r="A197" s="31">
        <f t="shared" ref="A197" si="271">IF(A196="",1,A196+1)</f>
        <v>1</v>
      </c>
      <c r="B197" s="31">
        <f ca="1">IF(L197="","",VLOOKUP($B197,INDIRECT(K197),2,FALSE))</f>
        <v>129</v>
      </c>
      <c r="C197" s="14" t="str">
        <f ca="1">IF($C197="","",IF(ISERROR(VLOOKUP(B197,Athletes,2,FALSE)),"Unknown Athlete",PROPER(VLOOKUP(B197,Athletes,2,FALSE))))</f>
        <v>Evie Rose Palmer</v>
      </c>
      <c r="D197" s="14" t="str">
        <f ca="1">IF($C197="","",IF(VLOOKUP(B197,Athletes,3,FALSE)="","",VLOOKUP(B197,Athletes,3,FALSE)))</f>
        <v>TAC</v>
      </c>
      <c r="E197" s="14" t="str">
        <f ca="1">IF($C197="","",IF(ISERROR(VLOOKUP(B197,Athletes,6,FALSE)),"",VLOOKUP(B197,Athletes,6,FALSE)))</f>
        <v>U17W</v>
      </c>
      <c r="F197" s="32">
        <f t="shared" ref="F197" ca="1" si="272">IF(L197="","",VLOOKUP($B197,INDIRECT(K197),6,FALSE))</f>
        <v>30.31</v>
      </c>
      <c r="G197" s="16" t="str">
        <f t="shared" ref="G197" ca="1" si="273">"U" &amp; ROW(G197)+1-$B197 &amp; ":U" &amp; ROW(G197)-$B197+VLOOKUP(1,INDIRECT("A" &amp; ROW(G197)+1-$B197 &amp; ":B999"),2,0)</f>
        <v>U212:U212</v>
      </c>
      <c r="H197" s="16" t="str">
        <f t="shared" ref="H197" ca="1" si="274">"R" &amp; ROW(H197)+1-$B197 &amp; ":R" &amp; ROW(H197)-$B197+VLOOKUP(1,INDIRECT("A" &amp; ROW(H197)+1-$B197 &amp; ":B999"),2,0)</f>
        <v>R212:R212</v>
      </c>
      <c r="I197" s="16" t="str">
        <f t="shared" ref="I197" ca="1" si="275">"S" &amp; ROW(I197)+1-$B197 &amp; ":S" &amp; ROW(I197)-$B197+VLOOKUP(1,INDIRECT("A" &amp; ROW(I197)+1-$B197 &amp; ":B999"),2,0)</f>
        <v>S212:S212</v>
      </c>
      <c r="J197" s="16" t="str">
        <f t="shared" ref="J197" ca="1" si="276">"T" &amp; ROW(J197)+1-$B197 &amp; ":T" &amp; ROW(J197)-$B197+VLOOKUP(1,INDIRECT("A" &amp; ROW(J197)+1-$B197 &amp; ":B999"),2,0)</f>
        <v>T212:T212</v>
      </c>
      <c r="K197" s="16" t="str">
        <f t="shared" ref="K197" ca="1" si="277">"M" &amp; ROW(H197)+1-$B197 &amp; ":U" &amp; ROW(H197)-$B197+VLOOKUP(1,INDIRECT("A" &amp; ROW(H197)+1-$B197 &amp; ":B999"),2,0)</f>
        <v>M212:U212</v>
      </c>
      <c r="L197">
        <f t="shared" ref="L197" ca="1" si="278">IF(M197="","",RANK($U197,INDIRECT(G197),0))</f>
        <v>1</v>
      </c>
      <c r="M197" s="9">
        <v>129</v>
      </c>
      <c r="N197" s="23">
        <v>30.31</v>
      </c>
      <c r="O197" s="23">
        <v>0</v>
      </c>
      <c r="P197" s="23">
        <v>0</v>
      </c>
      <c r="Q197" s="23">
        <f t="shared" ref="Q197" ca="1" si="279">IF(RANK($O197,$O197:$Q197,0)=1,$O197,IF(RANK($P197,$O197:$Q197,0)=1,$P197,$Q197))</f>
        <v>30.31</v>
      </c>
      <c r="R197" s="23">
        <f t="shared" ref="R197" ca="1" si="280">IF(RANK($O197,$O197:$Q197,0)=2,$O197,IF(RANK($P197,$O197:$Q197,0)=2,$P197,$Q197))</f>
        <v>0</v>
      </c>
      <c r="S197" s="23">
        <f t="shared" ref="S197" ca="1" si="281">IF(RANK($O197,$O197:$Q197,0)=3,$O197,IF(RANK($P197,$O197:$Q197,0)=3,$P197,$Q197))</f>
        <v>0</v>
      </c>
      <c r="T197" s="23">
        <f t="shared" ref="T197" ca="1" si="282">((($R197)*10000)+$S197)*10000+$T197+$N197/1000</f>
        <v>3031000000.1290002</v>
      </c>
    </row>
    <row r="201" spans="1:22" ht="18" x14ac:dyDescent="0.25">
      <c r="A201" s="13" t="s">
        <v>0</v>
      </c>
      <c r="B201" s="13" t="s">
        <v>307</v>
      </c>
      <c r="C201" s="14"/>
      <c r="D201" s="13"/>
      <c r="E201" s="14"/>
      <c r="F201" s="15"/>
      <c r="I201" s="16"/>
      <c r="J201" s="16"/>
      <c r="K201" s="16"/>
      <c r="M201" s="17" t="s">
        <v>271</v>
      </c>
      <c r="N201" s="18"/>
      <c r="O201" s="18"/>
      <c r="P201" s="19"/>
      <c r="Q201" s="19"/>
      <c r="R201" s="19"/>
      <c r="S201" s="19"/>
      <c r="T201" s="20"/>
      <c r="U201" s="20"/>
      <c r="V201" s="20"/>
    </row>
    <row r="202" spans="1:22" ht="18" x14ac:dyDescent="0.25">
      <c r="A202" s="13"/>
      <c r="B202" s="14"/>
      <c r="C202" s="13"/>
      <c r="D202" s="21"/>
      <c r="E202" s="14"/>
      <c r="F202" s="22"/>
      <c r="I202" s="16"/>
      <c r="J202" s="16"/>
      <c r="K202" s="16"/>
      <c r="N202" s="23"/>
      <c r="O202" s="23"/>
      <c r="P202" s="23"/>
      <c r="Q202" s="23"/>
      <c r="R202" s="23"/>
      <c r="S202" s="23"/>
    </row>
    <row r="203" spans="1:22" ht="16.5" thickBot="1" x14ac:dyDescent="0.3">
      <c r="A203" s="5" t="s">
        <v>3</v>
      </c>
      <c r="B203" s="5" t="s">
        <v>4</v>
      </c>
      <c r="C203" s="5" t="s">
        <v>5</v>
      </c>
      <c r="D203" s="5" t="s">
        <v>6</v>
      </c>
      <c r="E203" s="5" t="s">
        <v>7</v>
      </c>
      <c r="F203" s="6" t="s">
        <v>272</v>
      </c>
      <c r="G203" s="24" t="s">
        <v>273</v>
      </c>
      <c r="H203" s="24" t="s">
        <v>274</v>
      </c>
      <c r="I203" s="24" t="s">
        <v>275</v>
      </c>
      <c r="J203" s="24" t="s">
        <v>276</v>
      </c>
      <c r="K203" s="24" t="s">
        <v>277</v>
      </c>
      <c r="L203" s="25" t="s">
        <v>278</v>
      </c>
      <c r="M203" s="26" t="s">
        <v>4</v>
      </c>
      <c r="N203" s="27" t="s">
        <v>279</v>
      </c>
      <c r="O203" s="27" t="s">
        <v>280</v>
      </c>
      <c r="P203" s="27" t="s">
        <v>281</v>
      </c>
      <c r="Q203" s="28" t="s">
        <v>282</v>
      </c>
      <c r="R203" s="28" t="s">
        <v>283</v>
      </c>
      <c r="S203" s="28" t="s">
        <v>284</v>
      </c>
      <c r="T203" s="25" t="s">
        <v>285</v>
      </c>
    </row>
    <row r="204" spans="1:22" ht="15.75" x14ac:dyDescent="0.25">
      <c r="A204" s="29"/>
      <c r="B204" s="29"/>
      <c r="C204" s="29"/>
      <c r="D204" s="29"/>
      <c r="E204" s="29"/>
      <c r="F204" s="30"/>
      <c r="G204" s="16"/>
      <c r="H204" s="16"/>
      <c r="I204" s="16"/>
      <c r="J204" s="16"/>
      <c r="K204" s="16"/>
      <c r="N204" s="23"/>
      <c r="O204" s="23"/>
      <c r="P204" s="23"/>
      <c r="Q204" s="23"/>
      <c r="R204" s="23"/>
      <c r="S204" s="23"/>
      <c r="T204" s="23"/>
    </row>
    <row r="205" spans="1:22" x14ac:dyDescent="0.25">
      <c r="A205" s="31">
        <f t="shared" ref="A205:A206" si="283">IF(A204="",1,A204+1)</f>
        <v>1</v>
      </c>
      <c r="B205" s="31">
        <f ca="1">IF(L205="","",VLOOKUP($B205,INDIRECT(K205),2,FALSE))</f>
        <v>151</v>
      </c>
      <c r="C205" s="14" t="str">
        <f ca="1">IF($C205="","",IF(ISERROR(VLOOKUP(B205,Athletes,2,FALSE)),"Unknown Athlete",PROPER(VLOOKUP(B205,Athletes,2,FALSE))))</f>
        <v>Kerensa Riley</v>
      </c>
      <c r="D205" s="14" t="str">
        <f ca="1">IF($C205="","",IF(VLOOKUP(B205,Athletes,3,FALSE)="","",VLOOKUP(B205,Athletes,3,FALSE)))</f>
        <v>CAC</v>
      </c>
      <c r="E205" s="14" t="str">
        <f ca="1">IF($C205="","",IF(ISERROR(VLOOKUP(B205,Athletes,6,FALSE)),"",VLOOKUP(B205,Athletes,6,FALSE)))</f>
        <v>Senior Women</v>
      </c>
      <c r="F205" s="32">
        <f t="shared" ref="F205:F206" ca="1" si="284">IF(L205="","",VLOOKUP($B205,INDIRECT(K205),6,FALSE))</f>
        <v>28.24</v>
      </c>
      <c r="G205" s="16" t="str">
        <f t="shared" ref="G205:G206" ca="1" si="285">"U" &amp; ROW(G205)+1-$B205 &amp; ":U" &amp; ROW(G205)-$B205+VLOOKUP(1,INDIRECT("A" &amp; ROW(G205)+1-$B205 &amp; ":B999"),2,0)</f>
        <v>U220:U221</v>
      </c>
      <c r="H205" s="16" t="str">
        <f t="shared" ref="H205:H206" ca="1" si="286">"R" &amp; ROW(H205)+1-$B205 &amp; ":R" &amp; ROW(H205)-$B205+VLOOKUP(1,INDIRECT("A" &amp; ROW(H205)+1-$B205 &amp; ":B999"),2,0)</f>
        <v>R220:R221</v>
      </c>
      <c r="I205" s="16" t="str">
        <f t="shared" ref="I205:I206" ca="1" si="287">"S" &amp; ROW(I205)+1-$B205 &amp; ":S" &amp; ROW(I205)-$B205+VLOOKUP(1,INDIRECT("A" &amp; ROW(I205)+1-$B205 &amp; ":B999"),2,0)</f>
        <v>S220:S221</v>
      </c>
      <c r="J205" s="16" t="str">
        <f t="shared" ref="J205:J206" ca="1" si="288">"T" &amp; ROW(J205)+1-$B205 &amp; ":T" &amp; ROW(J205)-$B205+VLOOKUP(1,INDIRECT("A" &amp; ROW(J205)+1-$B205 &amp; ":B999"),2,0)</f>
        <v>T220:T221</v>
      </c>
      <c r="K205" s="16" t="str">
        <f t="shared" ref="K205:K206" ca="1" si="289">"M" &amp; ROW(H205)+1-$B205 &amp; ":U" &amp; ROW(H205)-$B205+VLOOKUP(1,INDIRECT("A" &amp; ROW(H205)+1-$B205 &amp; ":B999"),2,0)</f>
        <v>M220:U221</v>
      </c>
      <c r="L205">
        <f t="shared" ref="L205:L206" ca="1" si="290">IF(M205="","",RANK($U205,INDIRECT(G205),0))</f>
        <v>1</v>
      </c>
      <c r="M205" s="9">
        <v>151</v>
      </c>
      <c r="N205" s="23">
        <v>28.24</v>
      </c>
      <c r="O205" s="23">
        <v>0</v>
      </c>
      <c r="P205" s="23">
        <v>0</v>
      </c>
      <c r="Q205" s="23">
        <f t="shared" ref="Q205:Q206" ca="1" si="291">IF(RANK($O205,$O205:$Q205,0)=1,$O205,IF(RANK($P205,$O205:$Q205,0)=1,$P205,$Q205))</f>
        <v>28.24</v>
      </c>
      <c r="R205" s="23">
        <f t="shared" ref="R205:R206" ca="1" si="292">IF(RANK($O205,$O205:$Q205,0)=2,$O205,IF(RANK($P205,$O205:$Q205,0)=2,$P205,$Q205))</f>
        <v>0</v>
      </c>
      <c r="S205" s="23">
        <f t="shared" ref="S205:S206" ca="1" si="293">IF(RANK($O205,$O205:$Q205,0)=3,$O205,IF(RANK($P205,$O205:$Q205,0)=3,$P205,$Q205))</f>
        <v>0</v>
      </c>
      <c r="T205" s="23">
        <f t="shared" ref="T205:T206" ca="1" si="294">((($R205)*10000)+$S205)*10000+$T205+$N205/1000</f>
        <v>2824000000.151</v>
      </c>
    </row>
    <row r="206" spans="1:22" x14ac:dyDescent="0.25">
      <c r="A206" s="31">
        <f t="shared" si="283"/>
        <v>2</v>
      </c>
      <c r="B206" s="31">
        <f t="shared" ref="B206" ca="1" si="295">IF(L206="","",VLOOKUP($B206,INDIRECT(K206),2,FALSE))</f>
        <v>116</v>
      </c>
      <c r="C206" s="14" t="str">
        <f ca="1">IF($C206="","",IF(ISERROR(VLOOKUP(B206,Athletes,2,FALSE)),"Unknown Athlete",PROPER(VLOOKUP(B206,Athletes,2,FALSE))))</f>
        <v>Lowenna Riley</v>
      </c>
      <c r="D206" s="14" t="str">
        <f ca="1">IF($C206="","",IF(VLOOKUP(B206,Athletes,3,FALSE)="","",VLOOKUP(B206,Athletes,3,FALSE)))</f>
        <v>COPAC</v>
      </c>
      <c r="E206" s="14" t="str">
        <f ca="1">IF($C206="","",IF(ISERROR(VLOOKUP(B206,Athletes,6,FALSE)),"",VLOOKUP(B206,Athletes,6,FALSE)))</f>
        <v>Senior Women</v>
      </c>
      <c r="F206" s="32">
        <f t="shared" ca="1" si="284"/>
        <v>27.21</v>
      </c>
      <c r="G206" s="16" t="str">
        <f t="shared" ca="1" si="285"/>
        <v>U220:U221</v>
      </c>
      <c r="H206" s="16" t="str">
        <f t="shared" ca="1" si="286"/>
        <v>R220:R221</v>
      </c>
      <c r="I206" s="16" t="str">
        <f t="shared" ca="1" si="287"/>
        <v>S220:S221</v>
      </c>
      <c r="J206" s="16" t="str">
        <f t="shared" ca="1" si="288"/>
        <v>T220:T221</v>
      </c>
      <c r="K206" s="16" t="str">
        <f t="shared" ca="1" si="289"/>
        <v>M220:U221</v>
      </c>
      <c r="L206">
        <f t="shared" ca="1" si="290"/>
        <v>2</v>
      </c>
      <c r="M206" s="9">
        <v>116</v>
      </c>
      <c r="N206" s="23">
        <v>27.21</v>
      </c>
      <c r="O206" s="23">
        <v>0</v>
      </c>
      <c r="P206" s="23">
        <v>0</v>
      </c>
      <c r="Q206" s="23">
        <f t="shared" ca="1" si="291"/>
        <v>27.21</v>
      </c>
      <c r="R206" s="23">
        <f t="shared" ca="1" si="292"/>
        <v>0</v>
      </c>
      <c r="S206" s="23">
        <f t="shared" ca="1" si="293"/>
        <v>0</v>
      </c>
      <c r="T206" s="23">
        <f t="shared" ca="1" si="294"/>
        <v>2721000000.1160002</v>
      </c>
    </row>
    <row r="210" spans="1:22" ht="18" x14ac:dyDescent="0.25">
      <c r="A210" s="13" t="s">
        <v>0</v>
      </c>
      <c r="B210" s="13" t="s">
        <v>308</v>
      </c>
      <c r="C210" s="14"/>
      <c r="D210" s="13"/>
      <c r="E210" s="14"/>
      <c r="F210" s="15"/>
      <c r="I210" s="16"/>
      <c r="J210" s="16"/>
      <c r="K210" s="16"/>
      <c r="M210" s="17" t="s">
        <v>271</v>
      </c>
      <c r="N210" s="18"/>
      <c r="O210" s="18"/>
      <c r="P210" s="19"/>
      <c r="Q210" s="19"/>
      <c r="R210" s="19"/>
      <c r="S210" s="19"/>
      <c r="T210" s="20"/>
      <c r="U210" s="20"/>
      <c r="V210" s="20"/>
    </row>
    <row r="211" spans="1:22" ht="18" x14ac:dyDescent="0.25">
      <c r="A211" s="13"/>
      <c r="B211" s="14"/>
      <c r="C211" s="13"/>
      <c r="D211" s="21"/>
      <c r="E211" s="14"/>
      <c r="F211" s="22"/>
      <c r="I211" s="16"/>
      <c r="J211" s="16"/>
      <c r="K211" s="16"/>
      <c r="N211" s="23"/>
      <c r="O211" s="23"/>
      <c r="P211" s="23"/>
      <c r="Q211" s="23"/>
      <c r="R211" s="23"/>
      <c r="S211" s="23"/>
    </row>
    <row r="212" spans="1:22" ht="16.5" thickBot="1" x14ac:dyDescent="0.3">
      <c r="A212" s="5" t="s">
        <v>3</v>
      </c>
      <c r="B212" s="5" t="s">
        <v>4</v>
      </c>
      <c r="C212" s="5" t="s">
        <v>5</v>
      </c>
      <c r="D212" s="5" t="s">
        <v>6</v>
      </c>
      <c r="E212" s="5" t="s">
        <v>7</v>
      </c>
      <c r="F212" s="6" t="s">
        <v>272</v>
      </c>
      <c r="G212" s="24" t="s">
        <v>273</v>
      </c>
      <c r="H212" s="24" t="s">
        <v>274</v>
      </c>
      <c r="I212" s="24" t="s">
        <v>275</v>
      </c>
      <c r="J212" s="24" t="s">
        <v>276</v>
      </c>
      <c r="K212" s="24" t="s">
        <v>277</v>
      </c>
      <c r="L212" s="25" t="s">
        <v>278</v>
      </c>
      <c r="M212" s="26" t="s">
        <v>4</v>
      </c>
      <c r="N212" s="27" t="s">
        <v>279</v>
      </c>
      <c r="O212" s="27" t="s">
        <v>280</v>
      </c>
      <c r="P212" s="27" t="s">
        <v>281</v>
      </c>
      <c r="Q212" s="28" t="s">
        <v>282</v>
      </c>
      <c r="R212" s="28" t="s">
        <v>283</v>
      </c>
      <c r="S212" s="28" t="s">
        <v>284</v>
      </c>
      <c r="T212" s="25" t="s">
        <v>285</v>
      </c>
    </row>
    <row r="213" spans="1:22" ht="15.75" x14ac:dyDescent="0.25">
      <c r="A213" s="29"/>
      <c r="B213" s="29"/>
      <c r="C213" s="29"/>
      <c r="D213" s="29"/>
      <c r="E213" s="29"/>
      <c r="F213" s="30"/>
      <c r="G213" s="16"/>
      <c r="H213" s="16"/>
      <c r="I213" s="16"/>
      <c r="J213" s="16"/>
      <c r="K213" s="16"/>
      <c r="N213" s="23"/>
      <c r="O213" s="23"/>
      <c r="P213" s="23"/>
      <c r="Q213" s="23"/>
      <c r="R213" s="23"/>
      <c r="S213" s="23"/>
      <c r="T213" s="23"/>
    </row>
    <row r="214" spans="1:22" x14ac:dyDescent="0.25">
      <c r="A214" s="31">
        <f t="shared" ref="A214:A221" si="296">IF(A213="",1,A213+1)</f>
        <v>1</v>
      </c>
      <c r="B214" s="31">
        <f ca="1">IF(L214="","",VLOOKUP($B214,INDIRECT(K214),2,FALSE))</f>
        <v>39</v>
      </c>
      <c r="C214" s="14" t="str">
        <f t="shared" ref="C214:C221" ca="1" si="297">IF($C214="","",IF(ISERROR(VLOOKUP(B214,Athletes,2,FALSE)),"Unknown Athlete",PROPER(VLOOKUP(B214,Athletes,2,FALSE))))</f>
        <v>Sadie Rose Whitehouse</v>
      </c>
      <c r="D214" s="14" t="str">
        <f t="shared" ref="D214:D221" ca="1" si="298">IF($C214="","",IF(VLOOKUP(B214,Athletes,3,FALSE)="","",VLOOKUP(B214,Athletes,3,FALSE)))</f>
        <v>CAC</v>
      </c>
      <c r="E214" s="14" t="str">
        <f t="shared" ref="E214:E221" ca="1" si="299">IF($C214="","",IF(ISERROR(VLOOKUP(B214,Athletes,6,FALSE)),"",VLOOKUP(B214,Athletes,6,FALSE)))</f>
        <v>U13G</v>
      </c>
      <c r="F214" s="32">
        <f t="shared" ref="F214:F221" ca="1" si="300">IF(L214="","",VLOOKUP($B214,INDIRECT(K214),6,FALSE))</f>
        <v>4.2699999999999996</v>
      </c>
      <c r="G214" s="16" t="str">
        <f t="shared" ref="G214:G221" ca="1" si="301">"U" &amp; ROW(G214)+1-$B214 &amp; ":U" &amp; ROW(G214)-$B214+VLOOKUP(1,INDIRECT("A" &amp; ROW(G214)+1-$B214 &amp; ":B999"),2,0)</f>
        <v>U229:U236</v>
      </c>
      <c r="H214" s="16" t="str">
        <f t="shared" ref="H214:H221" ca="1" si="302">"R" &amp; ROW(H214)+1-$B214 &amp; ":R" &amp; ROW(H214)-$B214+VLOOKUP(1,INDIRECT("A" &amp; ROW(H214)+1-$B214 &amp; ":B999"),2,0)</f>
        <v>R229:R236</v>
      </c>
      <c r="I214" s="16" t="str">
        <f t="shared" ref="I214:I221" ca="1" si="303">"S" &amp; ROW(I214)+1-$B214 &amp; ":S" &amp; ROW(I214)-$B214+VLOOKUP(1,INDIRECT("A" &amp; ROW(I214)+1-$B214 &amp; ":B999"),2,0)</f>
        <v>S229:S236</v>
      </c>
      <c r="J214" s="16" t="str">
        <f t="shared" ref="J214:J221" ca="1" si="304">"T" &amp; ROW(J214)+1-$B214 &amp; ":T" &amp; ROW(J214)-$B214+VLOOKUP(1,INDIRECT("A" &amp; ROW(J214)+1-$B214 &amp; ":B999"),2,0)</f>
        <v>T229:T236</v>
      </c>
      <c r="K214" s="16" t="str">
        <f t="shared" ref="K214:K221" ca="1" si="305">"M" &amp; ROW(H214)+1-$B214 &amp; ":U" &amp; ROW(H214)-$B214+VLOOKUP(1,INDIRECT("A" &amp; ROW(H214)+1-$B214 &amp; ":B999"),2,0)</f>
        <v>M229:U236</v>
      </c>
      <c r="L214">
        <f t="shared" ref="L214:L221" ca="1" si="306">IF(M214="","",RANK($U214,INDIRECT(G214),0))</f>
        <v>1</v>
      </c>
      <c r="M214" s="9">
        <v>39</v>
      </c>
      <c r="N214" s="23">
        <v>4.2699999999999996</v>
      </c>
      <c r="O214" s="23">
        <v>0</v>
      </c>
      <c r="P214" s="23">
        <v>0</v>
      </c>
      <c r="Q214" s="23">
        <f t="shared" ref="Q214:Q221" ca="1" si="307">IF(RANK($O214,$O214:$Q214,0)=1,$O214,IF(RANK($P214,$O214:$Q214,0)=1,$P214,$Q214))</f>
        <v>4.2699999999999996</v>
      </c>
      <c r="R214" s="23">
        <f t="shared" ref="R214:R221" ca="1" si="308">IF(RANK($O214,$O214:$Q214,0)=2,$O214,IF(RANK($P214,$O214:$Q214,0)=2,$P214,$Q214))</f>
        <v>0</v>
      </c>
      <c r="S214" s="23">
        <f t="shared" ref="S214:S221" ca="1" si="309">IF(RANK($O214,$O214:$Q214,0)=3,$O214,IF(RANK($P214,$O214:$Q214,0)=3,$P214,$Q214))</f>
        <v>0</v>
      </c>
      <c r="T214" s="23">
        <f t="shared" ref="T214:T221" ca="1" si="310">((($R214)*10000)+$S214)*10000+$T214+$N214/1000</f>
        <v>427000000.03899992</v>
      </c>
    </row>
    <row r="215" spans="1:22" x14ac:dyDescent="0.25">
      <c r="A215" s="31">
        <f t="shared" si="296"/>
        <v>2</v>
      </c>
      <c r="B215" s="31">
        <f t="shared" ref="B215:B221" ca="1" si="311">IF(L215="","",VLOOKUP($B215,INDIRECT(K215),2,FALSE))</f>
        <v>115</v>
      </c>
      <c r="C215" s="14" t="str">
        <f t="shared" ca="1" si="297"/>
        <v>Lamara-Maria Hammoudeh</v>
      </c>
      <c r="D215" s="14" t="str">
        <f t="shared" ca="1" si="298"/>
        <v>COPAC</v>
      </c>
      <c r="E215" s="14" t="str">
        <f t="shared" ca="1" si="299"/>
        <v>U13G</v>
      </c>
      <c r="F215" s="32">
        <f t="shared" ca="1" si="300"/>
        <v>4.16</v>
      </c>
      <c r="G215" s="16" t="str">
        <f t="shared" ca="1" si="301"/>
        <v>U229:U236</v>
      </c>
      <c r="H215" s="16" t="str">
        <f t="shared" ca="1" si="302"/>
        <v>R229:R236</v>
      </c>
      <c r="I215" s="16" t="str">
        <f t="shared" ca="1" si="303"/>
        <v>S229:S236</v>
      </c>
      <c r="J215" s="16" t="str">
        <f t="shared" ca="1" si="304"/>
        <v>T229:T236</v>
      </c>
      <c r="K215" s="16" t="str">
        <f t="shared" ca="1" si="305"/>
        <v>M229:U236</v>
      </c>
      <c r="L215">
        <f t="shared" ca="1" si="306"/>
        <v>2</v>
      </c>
      <c r="M215" s="9">
        <v>115</v>
      </c>
      <c r="N215" s="23">
        <v>4.16</v>
      </c>
      <c r="O215" s="23">
        <v>0</v>
      </c>
      <c r="P215" s="23">
        <v>0</v>
      </c>
      <c r="Q215" s="23">
        <f t="shared" ca="1" si="307"/>
        <v>4.16</v>
      </c>
      <c r="R215" s="23">
        <f t="shared" ca="1" si="308"/>
        <v>0</v>
      </c>
      <c r="S215" s="23">
        <f t="shared" ca="1" si="309"/>
        <v>0</v>
      </c>
      <c r="T215" s="23">
        <f t="shared" ca="1" si="310"/>
        <v>416000000.11500001</v>
      </c>
    </row>
    <row r="216" spans="1:22" x14ac:dyDescent="0.25">
      <c r="A216" s="31">
        <f t="shared" si="296"/>
        <v>3</v>
      </c>
      <c r="B216" s="31">
        <f t="shared" ca="1" si="311"/>
        <v>145</v>
      </c>
      <c r="C216" s="14" t="str">
        <f t="shared" ca="1" si="297"/>
        <v>Piper Lilly Warner</v>
      </c>
      <c r="D216" s="14" t="str">
        <f t="shared" ca="1" si="298"/>
        <v xml:space="preserve">Penryn College </v>
      </c>
      <c r="E216" s="14" t="str">
        <f t="shared" ca="1" si="299"/>
        <v>U13G</v>
      </c>
      <c r="F216" s="32">
        <f t="shared" ca="1" si="300"/>
        <v>3.99</v>
      </c>
      <c r="G216" s="16" t="str">
        <f t="shared" ca="1" si="301"/>
        <v>U229:U236</v>
      </c>
      <c r="H216" s="16" t="str">
        <f t="shared" ca="1" si="302"/>
        <v>R229:R236</v>
      </c>
      <c r="I216" s="16" t="str">
        <f t="shared" ca="1" si="303"/>
        <v>S229:S236</v>
      </c>
      <c r="J216" s="16" t="str">
        <f t="shared" ca="1" si="304"/>
        <v>T229:T236</v>
      </c>
      <c r="K216" s="16" t="str">
        <f t="shared" ca="1" si="305"/>
        <v>M229:U236</v>
      </c>
      <c r="L216">
        <f t="shared" ca="1" si="306"/>
        <v>3</v>
      </c>
      <c r="M216" s="9">
        <v>145</v>
      </c>
      <c r="N216" s="23">
        <v>3.99</v>
      </c>
      <c r="O216" s="23">
        <v>0</v>
      </c>
      <c r="P216" s="23">
        <v>0</v>
      </c>
      <c r="Q216" s="23">
        <f t="shared" ca="1" si="307"/>
        <v>3.99</v>
      </c>
      <c r="R216" s="23">
        <f t="shared" ca="1" si="308"/>
        <v>0</v>
      </c>
      <c r="S216" s="23">
        <f t="shared" ca="1" si="309"/>
        <v>0</v>
      </c>
      <c r="T216" s="23">
        <f t="shared" ca="1" si="310"/>
        <v>399000000.14499998</v>
      </c>
    </row>
    <row r="217" spans="1:22" x14ac:dyDescent="0.25">
      <c r="A217" s="31">
        <f t="shared" si="296"/>
        <v>4</v>
      </c>
      <c r="B217" s="31">
        <f t="shared" ca="1" si="311"/>
        <v>10</v>
      </c>
      <c r="C217" s="14" t="str">
        <f t="shared" ca="1" si="297"/>
        <v>Emily Harvey</v>
      </c>
      <c r="D217" s="14" t="str">
        <f t="shared" ca="1" si="298"/>
        <v>CAC</v>
      </c>
      <c r="E217" s="14" t="str">
        <f t="shared" ca="1" si="299"/>
        <v>U13G</v>
      </c>
      <c r="F217" s="32">
        <f t="shared" ca="1" si="300"/>
        <v>3.84</v>
      </c>
      <c r="G217" s="16" t="str">
        <f t="shared" ca="1" si="301"/>
        <v>U229:U236</v>
      </c>
      <c r="H217" s="16" t="str">
        <f t="shared" ca="1" si="302"/>
        <v>R229:R236</v>
      </c>
      <c r="I217" s="16" t="str">
        <f t="shared" ca="1" si="303"/>
        <v>S229:S236</v>
      </c>
      <c r="J217" s="16" t="str">
        <f t="shared" ca="1" si="304"/>
        <v>T229:T236</v>
      </c>
      <c r="K217" s="16" t="str">
        <f t="shared" ca="1" si="305"/>
        <v>M229:U236</v>
      </c>
      <c r="L217">
        <f t="shared" ca="1" si="306"/>
        <v>4</v>
      </c>
      <c r="M217" s="9">
        <v>10</v>
      </c>
      <c r="N217" s="23">
        <v>3.84</v>
      </c>
      <c r="O217" s="23">
        <v>0</v>
      </c>
      <c r="P217" s="23">
        <v>0</v>
      </c>
      <c r="Q217" s="23">
        <f t="shared" ca="1" si="307"/>
        <v>3.84</v>
      </c>
      <c r="R217" s="23">
        <f t="shared" ca="1" si="308"/>
        <v>0</v>
      </c>
      <c r="S217" s="23">
        <f t="shared" ca="1" si="309"/>
        <v>0</v>
      </c>
      <c r="T217" s="23">
        <f t="shared" ca="1" si="310"/>
        <v>384000000.00999999</v>
      </c>
    </row>
    <row r="218" spans="1:22" x14ac:dyDescent="0.25">
      <c r="A218" s="31">
        <f t="shared" si="296"/>
        <v>5</v>
      </c>
      <c r="B218" s="31">
        <f t="shared" ca="1" si="311"/>
        <v>29</v>
      </c>
      <c r="C218" s="14" t="str">
        <f t="shared" ca="1" si="297"/>
        <v>Mischa Vague</v>
      </c>
      <c r="D218" s="14" t="str">
        <f t="shared" ca="1" si="298"/>
        <v>CAC</v>
      </c>
      <c r="E218" s="14" t="str">
        <f t="shared" ca="1" si="299"/>
        <v>U13G</v>
      </c>
      <c r="F218" s="32">
        <f t="shared" ca="1" si="300"/>
        <v>3.76</v>
      </c>
      <c r="G218" s="16" t="str">
        <f t="shared" ca="1" si="301"/>
        <v>U229:U236</v>
      </c>
      <c r="H218" s="16" t="str">
        <f t="shared" ca="1" si="302"/>
        <v>R229:R236</v>
      </c>
      <c r="I218" s="16" t="str">
        <f t="shared" ca="1" si="303"/>
        <v>S229:S236</v>
      </c>
      <c r="J218" s="16" t="str">
        <f t="shared" ca="1" si="304"/>
        <v>T229:T236</v>
      </c>
      <c r="K218" s="16" t="str">
        <f t="shared" ca="1" si="305"/>
        <v>M229:U236</v>
      </c>
      <c r="L218">
        <f t="shared" ca="1" si="306"/>
        <v>5</v>
      </c>
      <c r="M218" s="9">
        <v>29</v>
      </c>
      <c r="N218" s="23">
        <v>3.76</v>
      </c>
      <c r="O218" s="23">
        <v>0</v>
      </c>
      <c r="P218" s="23">
        <v>0</v>
      </c>
      <c r="Q218" s="23">
        <f t="shared" ca="1" si="307"/>
        <v>3.76</v>
      </c>
      <c r="R218" s="23">
        <f t="shared" ca="1" si="308"/>
        <v>0</v>
      </c>
      <c r="S218" s="23">
        <f t="shared" ca="1" si="309"/>
        <v>0</v>
      </c>
      <c r="T218" s="23">
        <f t="shared" ca="1" si="310"/>
        <v>376000000.02899998</v>
      </c>
    </row>
    <row r="219" spans="1:22" x14ac:dyDescent="0.25">
      <c r="A219" s="31">
        <f t="shared" si="296"/>
        <v>6</v>
      </c>
      <c r="B219" s="31">
        <f t="shared" ca="1" si="311"/>
        <v>137</v>
      </c>
      <c r="C219" s="14" t="str">
        <f t="shared" ca="1" si="297"/>
        <v>Alexa Chanel Ohly</v>
      </c>
      <c r="D219" s="14" t="str">
        <f t="shared" ca="1" si="298"/>
        <v xml:space="preserve">Penryn College </v>
      </c>
      <c r="E219" s="14" t="str">
        <f t="shared" ca="1" si="299"/>
        <v>U13G</v>
      </c>
      <c r="F219" s="32">
        <f t="shared" ca="1" si="300"/>
        <v>3.59</v>
      </c>
      <c r="G219" s="16" t="str">
        <f t="shared" ca="1" si="301"/>
        <v>U229:U236</v>
      </c>
      <c r="H219" s="16" t="str">
        <f t="shared" ca="1" si="302"/>
        <v>R229:R236</v>
      </c>
      <c r="I219" s="16" t="str">
        <f t="shared" ca="1" si="303"/>
        <v>S229:S236</v>
      </c>
      <c r="J219" s="16" t="str">
        <f t="shared" ca="1" si="304"/>
        <v>T229:T236</v>
      </c>
      <c r="K219" s="16" t="str">
        <f t="shared" ca="1" si="305"/>
        <v>M229:U236</v>
      </c>
      <c r="L219">
        <f t="shared" ca="1" si="306"/>
        <v>6</v>
      </c>
      <c r="M219" s="9">
        <v>137</v>
      </c>
      <c r="N219" s="23">
        <v>3.59</v>
      </c>
      <c r="O219" s="23">
        <v>0</v>
      </c>
      <c r="P219" s="23">
        <v>0</v>
      </c>
      <c r="Q219" s="23">
        <f t="shared" ca="1" si="307"/>
        <v>3.59</v>
      </c>
      <c r="R219" s="23">
        <f t="shared" ca="1" si="308"/>
        <v>0</v>
      </c>
      <c r="S219" s="23">
        <f t="shared" ca="1" si="309"/>
        <v>0</v>
      </c>
      <c r="T219" s="23">
        <f t="shared" ca="1" si="310"/>
        <v>359000000.13700002</v>
      </c>
    </row>
    <row r="220" spans="1:22" x14ac:dyDescent="0.25">
      <c r="A220" s="31">
        <f t="shared" si="296"/>
        <v>7</v>
      </c>
      <c r="B220" s="31">
        <f t="shared" ca="1" si="311"/>
        <v>5</v>
      </c>
      <c r="C220" s="14" t="str">
        <f t="shared" ca="1" si="297"/>
        <v>Bo Rosie Salmon</v>
      </c>
      <c r="D220" s="14" t="str">
        <f t="shared" ca="1" si="298"/>
        <v>CAC</v>
      </c>
      <c r="E220" s="14" t="str">
        <f t="shared" ca="1" si="299"/>
        <v>U13G</v>
      </c>
      <c r="F220" s="32">
        <f t="shared" ca="1" si="300"/>
        <v>3.58</v>
      </c>
      <c r="G220" s="16" t="str">
        <f t="shared" ca="1" si="301"/>
        <v>U229:U236</v>
      </c>
      <c r="H220" s="16" t="str">
        <f t="shared" ca="1" si="302"/>
        <v>R229:R236</v>
      </c>
      <c r="I220" s="16" t="str">
        <f t="shared" ca="1" si="303"/>
        <v>S229:S236</v>
      </c>
      <c r="J220" s="16" t="str">
        <f t="shared" ca="1" si="304"/>
        <v>T229:T236</v>
      </c>
      <c r="K220" s="16" t="str">
        <f t="shared" ca="1" si="305"/>
        <v>M229:U236</v>
      </c>
      <c r="L220">
        <f t="shared" ca="1" si="306"/>
        <v>7</v>
      </c>
      <c r="M220" s="9">
        <v>5</v>
      </c>
      <c r="N220" s="23">
        <v>3.58</v>
      </c>
      <c r="O220" s="23">
        <v>0</v>
      </c>
      <c r="P220" s="23">
        <v>0</v>
      </c>
      <c r="Q220" s="23">
        <f t="shared" ca="1" si="307"/>
        <v>3.58</v>
      </c>
      <c r="R220" s="23">
        <f t="shared" ca="1" si="308"/>
        <v>0</v>
      </c>
      <c r="S220" s="23">
        <f t="shared" ca="1" si="309"/>
        <v>0</v>
      </c>
      <c r="T220" s="23">
        <f t="shared" ca="1" si="310"/>
        <v>358000000.005</v>
      </c>
    </row>
    <row r="221" spans="1:22" x14ac:dyDescent="0.25">
      <c r="A221" s="31">
        <f t="shared" si="296"/>
        <v>8</v>
      </c>
      <c r="B221" s="31">
        <f t="shared" ca="1" si="311"/>
        <v>143</v>
      </c>
      <c r="C221" s="14" t="str">
        <f t="shared" ca="1" si="297"/>
        <v>Hazel Florence Patience Blackburn</v>
      </c>
      <c r="D221" s="14" t="str">
        <f t="shared" ca="1" si="298"/>
        <v xml:space="preserve">Penryn College </v>
      </c>
      <c r="E221" s="14" t="str">
        <f t="shared" ca="1" si="299"/>
        <v>U13G</v>
      </c>
      <c r="F221" s="32">
        <f t="shared" ca="1" si="300"/>
        <v>2.95</v>
      </c>
      <c r="G221" s="16" t="str">
        <f t="shared" ca="1" si="301"/>
        <v>U229:U236</v>
      </c>
      <c r="H221" s="16" t="str">
        <f t="shared" ca="1" si="302"/>
        <v>R229:R236</v>
      </c>
      <c r="I221" s="16" t="str">
        <f t="shared" ca="1" si="303"/>
        <v>S229:S236</v>
      </c>
      <c r="J221" s="16" t="str">
        <f t="shared" ca="1" si="304"/>
        <v>T229:T236</v>
      </c>
      <c r="K221" s="16" t="str">
        <f t="shared" ca="1" si="305"/>
        <v>M229:U236</v>
      </c>
      <c r="L221">
        <f t="shared" ca="1" si="306"/>
        <v>8</v>
      </c>
      <c r="M221" s="9">
        <v>143</v>
      </c>
      <c r="N221" s="23">
        <v>2.95</v>
      </c>
      <c r="O221" s="23">
        <v>0</v>
      </c>
      <c r="P221" s="23">
        <v>0</v>
      </c>
      <c r="Q221" s="23">
        <f t="shared" ca="1" si="307"/>
        <v>2.95</v>
      </c>
      <c r="R221" s="23">
        <f t="shared" ca="1" si="308"/>
        <v>0</v>
      </c>
      <c r="S221" s="23">
        <f t="shared" ca="1" si="309"/>
        <v>0</v>
      </c>
      <c r="T221" s="23">
        <f t="shared" ca="1" si="310"/>
        <v>295000000.14300001</v>
      </c>
    </row>
    <row r="225" spans="1:22" ht="18" x14ac:dyDescent="0.25">
      <c r="A225" s="13" t="s">
        <v>0</v>
      </c>
      <c r="B225" s="13" t="s">
        <v>309</v>
      </c>
      <c r="C225" s="14"/>
      <c r="D225" s="13"/>
      <c r="E225" s="14"/>
      <c r="F225" s="15"/>
      <c r="I225" s="16"/>
      <c r="J225" s="16"/>
      <c r="K225" s="16"/>
      <c r="M225" s="17" t="s">
        <v>271</v>
      </c>
      <c r="N225" s="18"/>
      <c r="O225" s="18"/>
      <c r="P225" s="19"/>
      <c r="Q225" s="19"/>
      <c r="R225" s="19"/>
      <c r="S225" s="19"/>
      <c r="T225" s="20"/>
      <c r="U225" s="20"/>
      <c r="V225" s="20"/>
    </row>
    <row r="226" spans="1:22" ht="18" x14ac:dyDescent="0.25">
      <c r="A226" s="13"/>
      <c r="B226" s="14"/>
      <c r="C226" s="13"/>
      <c r="D226" s="21"/>
      <c r="E226" s="14"/>
      <c r="F226" s="22"/>
      <c r="I226" s="16"/>
      <c r="J226" s="16"/>
      <c r="K226" s="16"/>
      <c r="N226" s="23"/>
      <c r="O226" s="23"/>
      <c r="P226" s="23"/>
      <c r="Q226" s="23"/>
      <c r="R226" s="23"/>
      <c r="S226" s="23"/>
    </row>
    <row r="227" spans="1:22" ht="16.5" thickBot="1" x14ac:dyDescent="0.3">
      <c r="A227" s="5" t="s">
        <v>3</v>
      </c>
      <c r="B227" s="5" t="s">
        <v>4</v>
      </c>
      <c r="C227" s="5" t="s">
        <v>5</v>
      </c>
      <c r="D227" s="5" t="s">
        <v>6</v>
      </c>
      <c r="E227" s="5" t="s">
        <v>7</v>
      </c>
      <c r="F227" s="6" t="s">
        <v>272</v>
      </c>
      <c r="G227" s="24" t="s">
        <v>273</v>
      </c>
      <c r="H227" s="24" t="s">
        <v>274</v>
      </c>
      <c r="I227" s="24" t="s">
        <v>275</v>
      </c>
      <c r="J227" s="24" t="s">
        <v>276</v>
      </c>
      <c r="K227" s="24" t="s">
        <v>277</v>
      </c>
      <c r="L227" s="25" t="s">
        <v>278</v>
      </c>
      <c r="M227" s="26" t="s">
        <v>4</v>
      </c>
      <c r="N227" s="27" t="s">
        <v>279</v>
      </c>
      <c r="O227" s="27" t="s">
        <v>280</v>
      </c>
      <c r="P227" s="27" t="s">
        <v>281</v>
      </c>
      <c r="Q227" s="28" t="s">
        <v>282</v>
      </c>
      <c r="R227" s="28" t="s">
        <v>283</v>
      </c>
      <c r="S227" s="28" t="s">
        <v>284</v>
      </c>
      <c r="T227" s="25" t="s">
        <v>285</v>
      </c>
    </row>
    <row r="228" spans="1:22" ht="15.75" x14ac:dyDescent="0.25">
      <c r="A228" s="29"/>
      <c r="B228" s="29"/>
      <c r="C228" s="29"/>
      <c r="D228" s="29"/>
      <c r="E228" s="29"/>
      <c r="F228" s="30"/>
      <c r="G228" s="16"/>
      <c r="H228" s="16"/>
      <c r="I228" s="16"/>
      <c r="J228" s="16"/>
      <c r="K228" s="16"/>
      <c r="N228" s="23"/>
      <c r="O228" s="23"/>
      <c r="P228" s="23"/>
      <c r="Q228" s="23"/>
      <c r="R228" s="23"/>
      <c r="S228" s="23"/>
      <c r="T228" s="23"/>
    </row>
    <row r="229" spans="1:22" x14ac:dyDescent="0.25">
      <c r="A229" s="31">
        <f t="shared" ref="A229:A232" si="312">IF(A228="",1,A228+1)</f>
        <v>1</v>
      </c>
      <c r="B229" s="31">
        <f ca="1">IF(L229="","",VLOOKUP($B229,INDIRECT(K229),2,FALSE))</f>
        <v>45</v>
      </c>
      <c r="C229" s="14" t="str">
        <f ca="1">IF($C229="","",IF(ISERROR(VLOOKUP(B229,Athletes,2,FALSE)),"Unknown Athlete",PROPER(VLOOKUP(B229,Athletes,2,FALSE))))</f>
        <v>Zach Jelbert</v>
      </c>
      <c r="D229" s="14" t="str">
        <f ca="1">IF($C229="","",IF(VLOOKUP(B229,Athletes,3,FALSE)="","",VLOOKUP(B229,Athletes,3,FALSE)))</f>
        <v>CAC</v>
      </c>
      <c r="E229" s="14" t="str">
        <f ca="1">IF($C229="","",IF(ISERROR(VLOOKUP(B229,Athletes,6,FALSE)),"",VLOOKUP(B229,Athletes,6,FALSE)))</f>
        <v>U13B</v>
      </c>
      <c r="F229" s="32">
        <f t="shared" ref="F229:F232" ca="1" si="313">IF(L229="","",VLOOKUP($B229,INDIRECT(K229),6,FALSE))</f>
        <v>4.01</v>
      </c>
      <c r="G229" s="16" t="str">
        <f t="shared" ref="G229:G232" ca="1" si="314">"U" &amp; ROW(G229)+1-$B229 &amp; ":U" &amp; ROW(G229)-$B229+VLOOKUP(1,INDIRECT("A" &amp; ROW(G229)+1-$B229 &amp; ":B999"),2,0)</f>
        <v>U244:U247</v>
      </c>
      <c r="H229" s="16" t="str">
        <f t="shared" ref="H229:H232" ca="1" si="315">"R" &amp; ROW(H229)+1-$B229 &amp; ":R" &amp; ROW(H229)-$B229+VLOOKUP(1,INDIRECT("A" &amp; ROW(H229)+1-$B229 &amp; ":B999"),2,0)</f>
        <v>R244:R247</v>
      </c>
      <c r="I229" s="16" t="str">
        <f t="shared" ref="I229:I232" ca="1" si="316">"S" &amp; ROW(I229)+1-$B229 &amp; ":S" &amp; ROW(I229)-$B229+VLOOKUP(1,INDIRECT("A" &amp; ROW(I229)+1-$B229 &amp; ":B999"),2,0)</f>
        <v>S244:S247</v>
      </c>
      <c r="J229" s="16" t="str">
        <f t="shared" ref="J229:J232" ca="1" si="317">"T" &amp; ROW(J229)+1-$B229 &amp; ":T" &amp; ROW(J229)-$B229+VLOOKUP(1,INDIRECT("A" &amp; ROW(J229)+1-$B229 &amp; ":B999"),2,0)</f>
        <v>T244:T247</v>
      </c>
      <c r="K229" s="16" t="str">
        <f t="shared" ref="K229:K232" ca="1" si="318">"M" &amp; ROW(H229)+1-$B229 &amp; ":U" &amp; ROW(H229)-$B229+VLOOKUP(1,INDIRECT("A" &amp; ROW(H229)+1-$B229 &amp; ":B999"),2,0)</f>
        <v>M244:U247</v>
      </c>
      <c r="L229">
        <f t="shared" ref="L229:L232" ca="1" si="319">IF(M229="","",RANK($U229,INDIRECT(G229),0))</f>
        <v>1</v>
      </c>
      <c r="M229" s="9">
        <v>45</v>
      </c>
      <c r="N229" s="23">
        <v>4.01</v>
      </c>
      <c r="O229" s="23">
        <v>0</v>
      </c>
      <c r="P229" s="23">
        <v>0</v>
      </c>
      <c r="Q229" s="23">
        <f t="shared" ref="Q229:Q232" ca="1" si="320">IF(RANK($O229,$O229:$Q229,0)=1,$O229,IF(RANK($P229,$O229:$Q229,0)=1,$P229,$Q229))</f>
        <v>4.01</v>
      </c>
      <c r="R229" s="23">
        <f t="shared" ref="R229:R232" ca="1" si="321">IF(RANK($O229,$O229:$Q229,0)=2,$O229,IF(RANK($P229,$O229:$Q229,0)=2,$P229,$Q229))</f>
        <v>0</v>
      </c>
      <c r="S229" s="23">
        <f t="shared" ref="S229:S232" ca="1" si="322">IF(RANK($O229,$O229:$Q229,0)=3,$O229,IF(RANK($P229,$O229:$Q229,0)=3,$P229,$Q229))</f>
        <v>0</v>
      </c>
      <c r="T229" s="23">
        <f t="shared" ref="T229:T232" ca="1" si="323">((($R229)*10000)+$S229)*10000+$T229+$N229/1000</f>
        <v>401000000.04500002</v>
      </c>
    </row>
    <row r="230" spans="1:22" x14ac:dyDescent="0.25">
      <c r="A230" s="31">
        <f t="shared" si="312"/>
        <v>2</v>
      </c>
      <c r="B230" s="31">
        <f t="shared" ref="B230:B232" ca="1" si="324">IF(L230="","",VLOOKUP($B230,INDIRECT(K230),2,FALSE))</f>
        <v>54</v>
      </c>
      <c r="C230" s="14" t="str">
        <f ca="1">IF($C230="","",IF(ISERROR(VLOOKUP(B230,Athletes,2,FALSE)),"Unknown Athlete",PROPER(VLOOKUP(B230,Athletes,2,FALSE))))</f>
        <v>Bertie Payton</v>
      </c>
      <c r="D230" s="14" t="str">
        <f ca="1">IF($C230="","",IF(VLOOKUP(B230,Athletes,3,FALSE)="","",VLOOKUP(B230,Athletes,3,FALSE)))</f>
        <v>N&amp;P</v>
      </c>
      <c r="E230" s="14" t="str">
        <f ca="1">IF($C230="","",IF(ISERROR(VLOOKUP(B230,Athletes,6,FALSE)),"",VLOOKUP(B230,Athletes,6,FALSE)))</f>
        <v>U13B</v>
      </c>
      <c r="F230" s="32">
        <f t="shared" ca="1" si="313"/>
        <v>3.83</v>
      </c>
      <c r="G230" s="16" t="str">
        <f t="shared" ca="1" si="314"/>
        <v>U244:U247</v>
      </c>
      <c r="H230" s="16" t="str">
        <f t="shared" ca="1" si="315"/>
        <v>R244:R247</v>
      </c>
      <c r="I230" s="16" t="str">
        <f t="shared" ca="1" si="316"/>
        <v>S244:S247</v>
      </c>
      <c r="J230" s="16" t="str">
        <f t="shared" ca="1" si="317"/>
        <v>T244:T247</v>
      </c>
      <c r="K230" s="16" t="str">
        <f t="shared" ca="1" si="318"/>
        <v>M244:U247</v>
      </c>
      <c r="L230">
        <f t="shared" ca="1" si="319"/>
        <v>2</v>
      </c>
      <c r="M230" s="9">
        <v>54</v>
      </c>
      <c r="N230" s="23">
        <v>3.83</v>
      </c>
      <c r="O230" s="23">
        <v>0</v>
      </c>
      <c r="P230" s="23">
        <v>0</v>
      </c>
      <c r="Q230" s="23">
        <f t="shared" ca="1" si="320"/>
        <v>3.83</v>
      </c>
      <c r="R230" s="23">
        <f t="shared" ca="1" si="321"/>
        <v>0</v>
      </c>
      <c r="S230" s="23">
        <f t="shared" ca="1" si="322"/>
        <v>0</v>
      </c>
      <c r="T230" s="23">
        <f t="shared" ca="1" si="323"/>
        <v>383000000.05400002</v>
      </c>
    </row>
    <row r="231" spans="1:22" x14ac:dyDescent="0.25">
      <c r="A231" s="31">
        <f t="shared" si="312"/>
        <v>3</v>
      </c>
      <c r="B231" s="31">
        <f t="shared" ca="1" si="324"/>
        <v>85</v>
      </c>
      <c r="C231" s="14" t="str">
        <f ca="1">IF($C231="","",IF(ISERROR(VLOOKUP(B231,Athletes,2,FALSE)),"Unknown Athlete",PROPER(VLOOKUP(B231,Athletes,2,FALSE))))</f>
        <v>Reubyn Howes</v>
      </c>
      <c r="D231" s="14" t="str">
        <f ca="1">IF($C231="","",IF(VLOOKUP(B231,Athletes,3,FALSE)="","",VLOOKUP(B231,Athletes,3,FALSE)))</f>
        <v>N&amp;P</v>
      </c>
      <c r="E231" s="14" t="str">
        <f ca="1">IF($C231="","",IF(ISERROR(VLOOKUP(B231,Athletes,6,FALSE)),"",VLOOKUP(B231,Athletes,6,FALSE)))</f>
        <v>U13B</v>
      </c>
      <c r="F231" s="32">
        <f t="shared" ca="1" si="313"/>
        <v>3.78</v>
      </c>
      <c r="G231" s="16" t="str">
        <f t="shared" ca="1" si="314"/>
        <v>U244:U247</v>
      </c>
      <c r="H231" s="16" t="str">
        <f t="shared" ca="1" si="315"/>
        <v>R244:R247</v>
      </c>
      <c r="I231" s="16" t="str">
        <f t="shared" ca="1" si="316"/>
        <v>S244:S247</v>
      </c>
      <c r="J231" s="16" t="str">
        <f t="shared" ca="1" si="317"/>
        <v>T244:T247</v>
      </c>
      <c r="K231" s="16" t="str">
        <f t="shared" ca="1" si="318"/>
        <v>M244:U247</v>
      </c>
      <c r="L231">
        <f t="shared" ca="1" si="319"/>
        <v>3</v>
      </c>
      <c r="M231" s="9">
        <v>85</v>
      </c>
      <c r="N231" s="23">
        <v>3.78</v>
      </c>
      <c r="O231" s="23">
        <v>0</v>
      </c>
      <c r="P231" s="23">
        <v>0</v>
      </c>
      <c r="Q231" s="23">
        <f t="shared" ca="1" si="320"/>
        <v>3.78</v>
      </c>
      <c r="R231" s="23">
        <f t="shared" ca="1" si="321"/>
        <v>0</v>
      </c>
      <c r="S231" s="23">
        <f t="shared" ca="1" si="322"/>
        <v>0</v>
      </c>
      <c r="T231" s="23">
        <f t="shared" ca="1" si="323"/>
        <v>378000000.08499998</v>
      </c>
    </row>
    <row r="232" spans="1:22" x14ac:dyDescent="0.25">
      <c r="A232" s="31">
        <f t="shared" si="312"/>
        <v>4</v>
      </c>
      <c r="B232" s="31">
        <f t="shared" ca="1" si="324"/>
        <v>16</v>
      </c>
      <c r="C232" s="14" t="str">
        <f ca="1">IF($C232="","",IF(ISERROR(VLOOKUP(B232,Athletes,2,FALSE)),"Unknown Athlete",PROPER(VLOOKUP(B232,Athletes,2,FALSE))))</f>
        <v>Henry Howard</v>
      </c>
      <c r="D232" s="14" t="str">
        <f ca="1">IF($C232="","",IF(VLOOKUP(B232,Athletes,3,FALSE)="","",VLOOKUP(B232,Athletes,3,FALSE)))</f>
        <v>CAC</v>
      </c>
      <c r="E232" s="14" t="str">
        <f ca="1">IF($C232="","",IF(ISERROR(VLOOKUP(B232,Athletes,6,FALSE)),"",VLOOKUP(B232,Athletes,6,FALSE)))</f>
        <v>U13B</v>
      </c>
      <c r="F232" s="32">
        <f t="shared" ca="1" si="313"/>
        <v>3.65</v>
      </c>
      <c r="G232" s="16" t="str">
        <f t="shared" ca="1" si="314"/>
        <v>U244:U247</v>
      </c>
      <c r="H232" s="16" t="str">
        <f t="shared" ca="1" si="315"/>
        <v>R244:R247</v>
      </c>
      <c r="I232" s="16" t="str">
        <f t="shared" ca="1" si="316"/>
        <v>S244:S247</v>
      </c>
      <c r="J232" s="16" t="str">
        <f t="shared" ca="1" si="317"/>
        <v>T244:T247</v>
      </c>
      <c r="K232" s="16" t="str">
        <f t="shared" ca="1" si="318"/>
        <v>M244:U247</v>
      </c>
      <c r="L232">
        <f t="shared" ca="1" si="319"/>
        <v>4</v>
      </c>
      <c r="M232" s="9">
        <v>16</v>
      </c>
      <c r="N232" s="23">
        <v>3.65</v>
      </c>
      <c r="O232" s="23">
        <v>0</v>
      </c>
      <c r="P232" s="23">
        <v>0</v>
      </c>
      <c r="Q232" s="23">
        <f t="shared" ca="1" si="320"/>
        <v>3.65</v>
      </c>
      <c r="R232" s="23">
        <f t="shared" ca="1" si="321"/>
        <v>0</v>
      </c>
      <c r="S232" s="23">
        <f t="shared" ca="1" si="322"/>
        <v>0</v>
      </c>
      <c r="T232" s="23">
        <f t="shared" ca="1" si="323"/>
        <v>365000000.01599997</v>
      </c>
    </row>
    <row r="236" spans="1:22" ht="18" x14ac:dyDescent="0.25">
      <c r="A236" s="13" t="s">
        <v>0</v>
      </c>
      <c r="B236" s="13" t="s">
        <v>310</v>
      </c>
      <c r="C236" s="14"/>
      <c r="D236" s="13"/>
      <c r="E236" s="14"/>
      <c r="F236" s="15"/>
      <c r="I236" s="16"/>
      <c r="J236" s="16"/>
      <c r="K236" s="16"/>
      <c r="M236" s="17" t="s">
        <v>271</v>
      </c>
      <c r="N236" s="18"/>
      <c r="O236" s="18"/>
      <c r="P236" s="19"/>
      <c r="Q236" s="19"/>
      <c r="R236" s="19"/>
      <c r="S236" s="19"/>
      <c r="T236" s="20"/>
      <c r="U236" s="20"/>
      <c r="V236" s="20"/>
    </row>
    <row r="237" spans="1:22" ht="18" x14ac:dyDescent="0.25">
      <c r="A237" s="13"/>
      <c r="B237" s="14"/>
      <c r="C237" s="13"/>
      <c r="D237" s="21"/>
      <c r="E237" s="14"/>
      <c r="F237" s="22"/>
      <c r="I237" s="16"/>
      <c r="J237" s="16"/>
      <c r="K237" s="16"/>
      <c r="N237" s="23"/>
      <c r="O237" s="23"/>
      <c r="P237" s="23"/>
      <c r="Q237" s="23"/>
      <c r="R237" s="23"/>
      <c r="S237" s="23"/>
    </row>
    <row r="238" spans="1:22" ht="16.5" thickBot="1" x14ac:dyDescent="0.3">
      <c r="A238" s="5" t="s">
        <v>3</v>
      </c>
      <c r="B238" s="5" t="s">
        <v>4</v>
      </c>
      <c r="C238" s="5" t="s">
        <v>5</v>
      </c>
      <c r="D238" s="5" t="s">
        <v>6</v>
      </c>
      <c r="E238" s="5" t="s">
        <v>7</v>
      </c>
      <c r="F238" s="6" t="s">
        <v>272</v>
      </c>
      <c r="G238" s="24" t="s">
        <v>273</v>
      </c>
      <c r="H238" s="24" t="s">
        <v>274</v>
      </c>
      <c r="I238" s="24" t="s">
        <v>275</v>
      </c>
      <c r="J238" s="24" t="s">
        <v>276</v>
      </c>
      <c r="K238" s="24" t="s">
        <v>277</v>
      </c>
      <c r="L238" s="25" t="s">
        <v>278</v>
      </c>
      <c r="M238" s="26" t="s">
        <v>4</v>
      </c>
      <c r="N238" s="27" t="s">
        <v>279</v>
      </c>
      <c r="O238" s="27" t="s">
        <v>280</v>
      </c>
      <c r="P238" s="27" t="s">
        <v>281</v>
      </c>
      <c r="Q238" s="28" t="s">
        <v>282</v>
      </c>
      <c r="R238" s="28" t="s">
        <v>283</v>
      </c>
      <c r="S238" s="28" t="s">
        <v>284</v>
      </c>
      <c r="T238" s="25" t="s">
        <v>285</v>
      </c>
    </row>
    <row r="239" spans="1:22" ht="15.75" x14ac:dyDescent="0.25">
      <c r="A239" s="29"/>
      <c r="B239" s="29"/>
      <c r="C239" s="29"/>
      <c r="D239" s="29"/>
      <c r="E239" s="29"/>
      <c r="F239" s="30"/>
      <c r="G239" s="16"/>
      <c r="H239" s="16"/>
      <c r="I239" s="16"/>
      <c r="J239" s="16"/>
      <c r="K239" s="16"/>
      <c r="N239" s="23"/>
      <c r="O239" s="23"/>
      <c r="P239" s="23"/>
      <c r="Q239" s="23"/>
      <c r="R239" s="23"/>
      <c r="S239" s="23"/>
      <c r="T239" s="23"/>
    </row>
    <row r="240" spans="1:22" x14ac:dyDescent="0.25">
      <c r="A240" s="31">
        <f t="shared" ref="A240:A241" si="325">IF(A239="",1,A239+1)</f>
        <v>1</v>
      </c>
      <c r="B240" s="31">
        <f ca="1">IF(L240="","",VLOOKUP($B240,INDIRECT(K240),2,FALSE))</f>
        <v>43</v>
      </c>
      <c r="C240" s="14" t="str">
        <f ca="1">IF($C240="","",IF(ISERROR(VLOOKUP(B240,Athletes,2,FALSE)),"Unknown Athlete",PROPER(VLOOKUP(B240,Athletes,2,FALSE))))</f>
        <v>Stefano Dondiego</v>
      </c>
      <c r="D240" s="14" t="str">
        <f ca="1">IF($C240="","",IF(VLOOKUP(B240,Athletes,3,FALSE)="","",VLOOKUP(B240,Athletes,3,FALSE)))</f>
        <v>CAC</v>
      </c>
      <c r="E240" s="14" t="str">
        <f ca="1">IF($C240="","",IF(ISERROR(VLOOKUP(B240,Athletes,6,FALSE)),"",VLOOKUP(B240,Athletes,6,FALSE)))</f>
        <v>U15B</v>
      </c>
      <c r="F240" s="32">
        <f t="shared" ref="F240:F241" ca="1" si="326">IF(L240="","",VLOOKUP($B240,INDIRECT(K240),6,FALSE))</f>
        <v>4.24</v>
      </c>
      <c r="G240" s="16" t="str">
        <f t="shared" ref="G240:G241" ca="1" si="327">"U" &amp; ROW(G240)+1-$B240 &amp; ":U" &amp; ROW(G240)-$B240+VLOOKUP(1,INDIRECT("A" &amp; ROW(G240)+1-$B240 &amp; ":B999"),2,0)</f>
        <v>U255:U256</v>
      </c>
      <c r="H240" s="16" t="str">
        <f t="shared" ref="H240:H241" ca="1" si="328">"R" &amp; ROW(H240)+1-$B240 &amp; ":R" &amp; ROW(H240)-$B240+VLOOKUP(1,INDIRECT("A" &amp; ROW(H240)+1-$B240 &amp; ":B999"),2,0)</f>
        <v>R255:R256</v>
      </c>
      <c r="I240" s="16" t="str">
        <f t="shared" ref="I240:I241" ca="1" si="329">"S" &amp; ROW(I240)+1-$B240 &amp; ":S" &amp; ROW(I240)-$B240+VLOOKUP(1,INDIRECT("A" &amp; ROW(I240)+1-$B240 &amp; ":B999"),2,0)</f>
        <v>S255:S256</v>
      </c>
      <c r="J240" s="16" t="str">
        <f t="shared" ref="J240:J241" ca="1" si="330">"T" &amp; ROW(J240)+1-$B240 &amp; ":T" &amp; ROW(J240)-$B240+VLOOKUP(1,INDIRECT("A" &amp; ROW(J240)+1-$B240 &amp; ":B999"),2,0)</f>
        <v>T255:T256</v>
      </c>
      <c r="K240" s="16" t="str">
        <f t="shared" ref="K240:K241" ca="1" si="331">"M" &amp; ROW(H240)+1-$B240 &amp; ":U" &amp; ROW(H240)-$B240+VLOOKUP(1,INDIRECT("A" &amp; ROW(H240)+1-$B240 &amp; ":B999"),2,0)</f>
        <v>M255:U256</v>
      </c>
      <c r="L240">
        <f t="shared" ref="L240:L241" ca="1" si="332">IF(M240="","",RANK($U240,INDIRECT(G240),0))</f>
        <v>1</v>
      </c>
      <c r="M240" s="9">
        <v>43</v>
      </c>
      <c r="N240" s="23">
        <v>4.24</v>
      </c>
      <c r="O240" s="23">
        <v>0</v>
      </c>
      <c r="P240" s="23">
        <v>0</v>
      </c>
      <c r="Q240" s="23">
        <f t="shared" ref="Q240:Q241" ca="1" si="333">IF(RANK($O240,$O240:$Q240,0)=1,$O240,IF(RANK($P240,$O240:$Q240,0)=1,$P240,$Q240))</f>
        <v>4.24</v>
      </c>
      <c r="R240" s="23">
        <f t="shared" ref="R240:R241" ca="1" si="334">IF(RANK($O240,$O240:$Q240,0)=2,$O240,IF(RANK($P240,$O240:$Q240,0)=2,$P240,$Q240))</f>
        <v>0</v>
      </c>
      <c r="S240" s="23">
        <f t="shared" ref="S240:S241" ca="1" si="335">IF(RANK($O240,$O240:$Q240,0)=3,$O240,IF(RANK($P240,$O240:$Q240,0)=3,$P240,$Q240))</f>
        <v>0</v>
      </c>
      <c r="T240" s="23">
        <f t="shared" ref="T240:T241" ca="1" si="336">((($R240)*10000)+$S240)*10000+$T240+$N240/1000</f>
        <v>424000000.04299998</v>
      </c>
    </row>
    <row r="241" spans="1:22" x14ac:dyDescent="0.25">
      <c r="A241" s="31">
        <f t="shared" si="325"/>
        <v>2</v>
      </c>
      <c r="B241" s="31">
        <f t="shared" ref="B241" ca="1" si="337">IF(L241="","",VLOOKUP($B241,INDIRECT(K241),2,FALSE))</f>
        <v>89</v>
      </c>
      <c r="C241" s="14" t="str">
        <f ca="1">IF($C241="","",IF(ISERROR(VLOOKUP(B241,Athletes,2,FALSE)),"Unknown Athlete",PROPER(VLOOKUP(B241,Athletes,2,FALSE))))</f>
        <v>Seth Robert Terry-Buss</v>
      </c>
      <c r="D241" s="14" t="str">
        <f ca="1">IF($C241="","",IF(VLOOKUP(B241,Athletes,3,FALSE)="","",VLOOKUP(B241,Athletes,3,FALSE)))</f>
        <v>N&amp;P</v>
      </c>
      <c r="E241" s="14" t="str">
        <f ca="1">IF($C241="","",IF(ISERROR(VLOOKUP(B241,Athletes,6,FALSE)),"",VLOOKUP(B241,Athletes,6,FALSE)))</f>
        <v>U15B</v>
      </c>
      <c r="F241" s="32">
        <f t="shared" ca="1" si="326"/>
        <v>3.92</v>
      </c>
      <c r="G241" s="16" t="str">
        <f t="shared" ca="1" si="327"/>
        <v>U255:U256</v>
      </c>
      <c r="H241" s="16" t="str">
        <f t="shared" ca="1" si="328"/>
        <v>R255:R256</v>
      </c>
      <c r="I241" s="16" t="str">
        <f t="shared" ca="1" si="329"/>
        <v>S255:S256</v>
      </c>
      <c r="J241" s="16" t="str">
        <f t="shared" ca="1" si="330"/>
        <v>T255:T256</v>
      </c>
      <c r="K241" s="16" t="str">
        <f t="shared" ca="1" si="331"/>
        <v>M255:U256</v>
      </c>
      <c r="L241">
        <f t="shared" ca="1" si="332"/>
        <v>2</v>
      </c>
      <c r="M241" s="9">
        <v>89</v>
      </c>
      <c r="N241" s="23">
        <v>3.92</v>
      </c>
      <c r="O241" s="23">
        <v>0</v>
      </c>
      <c r="P241" s="23">
        <v>0</v>
      </c>
      <c r="Q241" s="23">
        <f t="shared" ca="1" si="333"/>
        <v>3.92</v>
      </c>
      <c r="R241" s="23">
        <f t="shared" ca="1" si="334"/>
        <v>0</v>
      </c>
      <c r="S241" s="23">
        <f t="shared" ca="1" si="335"/>
        <v>0</v>
      </c>
      <c r="T241" s="23">
        <f t="shared" ca="1" si="336"/>
        <v>392000000.08899999</v>
      </c>
    </row>
    <row r="245" spans="1:22" ht="18" x14ac:dyDescent="0.25">
      <c r="A245" s="13" t="s">
        <v>0</v>
      </c>
      <c r="B245" s="13" t="s">
        <v>311</v>
      </c>
      <c r="C245" s="14"/>
      <c r="D245" s="13"/>
      <c r="E245" s="14"/>
      <c r="F245" s="15"/>
      <c r="I245" s="16"/>
      <c r="J245" s="16"/>
      <c r="K245" s="16"/>
      <c r="M245" s="17" t="s">
        <v>271</v>
      </c>
      <c r="N245" s="18"/>
      <c r="O245" s="18"/>
      <c r="P245" s="19"/>
      <c r="Q245" s="19"/>
      <c r="R245" s="19"/>
      <c r="S245" s="19"/>
      <c r="T245" s="20"/>
      <c r="U245" s="20"/>
      <c r="V245" s="20"/>
    </row>
    <row r="246" spans="1:22" ht="18" x14ac:dyDescent="0.25">
      <c r="A246" s="13"/>
      <c r="B246" s="14"/>
      <c r="C246" s="13"/>
      <c r="D246" s="21"/>
      <c r="E246" s="14"/>
      <c r="F246" s="22"/>
      <c r="I246" s="16"/>
      <c r="J246" s="16"/>
      <c r="K246" s="16"/>
      <c r="N246" s="23"/>
      <c r="O246" s="23"/>
      <c r="P246" s="23"/>
      <c r="Q246" s="23"/>
      <c r="R246" s="23"/>
      <c r="S246" s="23"/>
    </row>
    <row r="247" spans="1:22" ht="16.5" thickBot="1" x14ac:dyDescent="0.3">
      <c r="A247" s="5" t="s">
        <v>3</v>
      </c>
      <c r="B247" s="5" t="s">
        <v>4</v>
      </c>
      <c r="C247" s="5" t="s">
        <v>5</v>
      </c>
      <c r="D247" s="5" t="s">
        <v>6</v>
      </c>
      <c r="E247" s="5" t="s">
        <v>7</v>
      </c>
      <c r="F247" s="6" t="s">
        <v>272</v>
      </c>
      <c r="G247" s="24" t="s">
        <v>273</v>
      </c>
      <c r="H247" s="24" t="s">
        <v>274</v>
      </c>
      <c r="I247" s="24" t="s">
        <v>275</v>
      </c>
      <c r="J247" s="24" t="s">
        <v>276</v>
      </c>
      <c r="K247" s="24" t="s">
        <v>277</v>
      </c>
      <c r="L247" s="25" t="s">
        <v>278</v>
      </c>
      <c r="M247" s="26" t="s">
        <v>4</v>
      </c>
      <c r="N247" s="27" t="s">
        <v>279</v>
      </c>
      <c r="O247" s="27" t="s">
        <v>280</v>
      </c>
      <c r="P247" s="27" t="s">
        <v>281</v>
      </c>
      <c r="Q247" s="28" t="s">
        <v>282</v>
      </c>
      <c r="R247" s="28" t="s">
        <v>283</v>
      </c>
      <c r="S247" s="28" t="s">
        <v>284</v>
      </c>
      <c r="T247" s="25" t="s">
        <v>285</v>
      </c>
    </row>
    <row r="248" spans="1:22" ht="15.75" x14ac:dyDescent="0.25">
      <c r="A248" s="29"/>
      <c r="B248" s="29"/>
      <c r="C248" s="29"/>
      <c r="D248" s="29"/>
      <c r="E248" s="29"/>
      <c r="F248" s="30"/>
      <c r="G248" s="16"/>
      <c r="H248" s="16"/>
      <c r="I248" s="16"/>
      <c r="J248" s="16"/>
      <c r="K248" s="16"/>
      <c r="N248" s="23"/>
      <c r="O248" s="23"/>
      <c r="P248" s="23"/>
      <c r="Q248" s="23"/>
      <c r="R248" s="23"/>
      <c r="S248" s="23"/>
      <c r="T248" s="23"/>
    </row>
    <row r="249" spans="1:22" x14ac:dyDescent="0.25">
      <c r="A249" s="31">
        <f t="shared" ref="A249:A251" si="338">IF(A248="",1,A248+1)</f>
        <v>1</v>
      </c>
      <c r="B249" s="31">
        <f ca="1">IF(L249="","",VLOOKUP($B249,INDIRECT(K249),2,FALSE))</f>
        <v>86</v>
      </c>
      <c r="C249" s="14" t="str">
        <f ca="1">IF($C249="","",IF(ISERROR(VLOOKUP(B249,Athletes,2,FALSE)),"Unknown Athlete",PROPER(VLOOKUP(B249,Athletes,2,FALSE))))</f>
        <v>Ruben Thomas Ganfield</v>
      </c>
      <c r="D249" s="14" t="str">
        <f ca="1">IF($C249="","",IF(VLOOKUP(B249,Athletes,3,FALSE)="","",VLOOKUP(B249,Athletes,3,FALSE)))</f>
        <v>N&amp;P</v>
      </c>
      <c r="E249" s="14" t="str">
        <f ca="1">IF($C249="","",IF(ISERROR(VLOOKUP(B249,Athletes,6,FALSE)),"",VLOOKUP(B249,Athletes,6,FALSE)))</f>
        <v>U17M</v>
      </c>
      <c r="F249" s="32">
        <f t="shared" ref="F249:F251" ca="1" si="339">IF(L249="","",VLOOKUP($B249,INDIRECT(K249),6,FALSE))</f>
        <v>5.41</v>
      </c>
      <c r="G249" s="16" t="str">
        <f t="shared" ref="G249:G251" ca="1" si="340">"U" &amp; ROW(G249)+1-$B249 &amp; ":U" &amp; ROW(G249)-$B249+VLOOKUP(1,INDIRECT("A" &amp; ROW(G249)+1-$B249 &amp; ":B999"),2,0)</f>
        <v>U264:U266</v>
      </c>
      <c r="H249" s="16" t="str">
        <f t="shared" ref="H249:H251" ca="1" si="341">"R" &amp; ROW(H249)+1-$B249 &amp; ":R" &amp; ROW(H249)-$B249+VLOOKUP(1,INDIRECT("A" &amp; ROW(H249)+1-$B249 &amp; ":B999"),2,0)</f>
        <v>R264:R266</v>
      </c>
      <c r="I249" s="16" t="str">
        <f t="shared" ref="I249:I251" ca="1" si="342">"S" &amp; ROW(I249)+1-$B249 &amp; ":S" &amp; ROW(I249)-$B249+VLOOKUP(1,INDIRECT("A" &amp; ROW(I249)+1-$B249 &amp; ":B999"),2,0)</f>
        <v>S264:S266</v>
      </c>
      <c r="J249" s="16" t="str">
        <f t="shared" ref="J249:J251" ca="1" si="343">"T" &amp; ROW(J249)+1-$B249 &amp; ":T" &amp; ROW(J249)-$B249+VLOOKUP(1,INDIRECT("A" &amp; ROW(J249)+1-$B249 &amp; ":B999"),2,0)</f>
        <v>T264:T266</v>
      </c>
      <c r="K249" s="16" t="str">
        <f t="shared" ref="K249:K251" ca="1" si="344">"M" &amp; ROW(H249)+1-$B249 &amp; ":U" &amp; ROW(H249)-$B249+VLOOKUP(1,INDIRECT("A" &amp; ROW(H249)+1-$B249 &amp; ":B999"),2,0)</f>
        <v>M264:U266</v>
      </c>
      <c r="L249">
        <f t="shared" ref="L249:L251" ca="1" si="345">IF(M249="","",RANK($U249,INDIRECT(G249),0))</f>
        <v>1</v>
      </c>
      <c r="M249" s="9">
        <v>86</v>
      </c>
      <c r="N249" s="23">
        <v>5.41</v>
      </c>
      <c r="O249" s="23">
        <v>5.37</v>
      </c>
      <c r="P249" s="23">
        <v>0</v>
      </c>
      <c r="Q249" s="23">
        <f t="shared" ref="Q249:Q251" ca="1" si="346">IF(RANK($O249,$O249:$Q249,0)=1,$O249,IF(RANK($P249,$O249:$Q249,0)=1,$P249,$Q249))</f>
        <v>5.41</v>
      </c>
      <c r="R249" s="23">
        <f t="shared" ref="R249:R251" ca="1" si="347">IF(RANK($O249,$O249:$Q249,0)=2,$O249,IF(RANK($P249,$O249:$Q249,0)=2,$P249,$Q249))</f>
        <v>5.37</v>
      </c>
      <c r="S249" s="23">
        <f t="shared" ref="S249:S251" ca="1" si="348">IF(RANK($O249,$O249:$Q249,0)=3,$O249,IF(RANK($P249,$O249:$Q249,0)=3,$P249,$Q249))</f>
        <v>0</v>
      </c>
      <c r="T249" s="23">
        <f t="shared" ref="T249:T251" ca="1" si="349">((($R249)*10000)+$S249)*10000+$T249+$N249/1000</f>
        <v>541053700.08599997</v>
      </c>
    </row>
    <row r="250" spans="1:22" x14ac:dyDescent="0.25">
      <c r="A250" s="31">
        <f t="shared" si="338"/>
        <v>2</v>
      </c>
      <c r="B250" s="31">
        <f t="shared" ref="B250:B251" ca="1" si="350">IF(L250="","",VLOOKUP($B250,INDIRECT(K250),2,FALSE))</f>
        <v>31</v>
      </c>
      <c r="C250" s="14" t="str">
        <f ca="1">IF($C250="","",IF(ISERROR(VLOOKUP(B250,Athletes,2,FALSE)),"Unknown Athlete",PROPER(VLOOKUP(B250,Athletes,2,FALSE))))</f>
        <v>Oakley Evans</v>
      </c>
      <c r="D250" s="14" t="str">
        <f ca="1">IF($C250="","",IF(VLOOKUP(B250,Athletes,3,FALSE)="","",VLOOKUP(B250,Athletes,3,FALSE)))</f>
        <v>CAC</v>
      </c>
      <c r="E250" s="14" t="str">
        <f ca="1">IF($C250="","",IF(ISERROR(VLOOKUP(B250,Athletes,6,FALSE)),"",VLOOKUP(B250,Athletes,6,FALSE)))</f>
        <v>U17M</v>
      </c>
      <c r="F250" s="32">
        <f t="shared" ca="1" si="339"/>
        <v>5.41</v>
      </c>
      <c r="G250" s="16" t="str">
        <f t="shared" ca="1" si="340"/>
        <v>U264:U266</v>
      </c>
      <c r="H250" s="16" t="str">
        <f t="shared" ca="1" si="341"/>
        <v>R264:R266</v>
      </c>
      <c r="I250" s="16" t="str">
        <f t="shared" ca="1" si="342"/>
        <v>S264:S266</v>
      </c>
      <c r="J250" s="16" t="str">
        <f t="shared" ca="1" si="343"/>
        <v>T264:T266</v>
      </c>
      <c r="K250" s="16" t="str">
        <f t="shared" ca="1" si="344"/>
        <v>M264:U266</v>
      </c>
      <c r="L250">
        <f t="shared" ca="1" si="345"/>
        <v>2</v>
      </c>
      <c r="M250" s="9">
        <v>31</v>
      </c>
      <c r="N250" s="23">
        <v>5.41</v>
      </c>
      <c r="O250" s="23">
        <v>5.35</v>
      </c>
      <c r="P250" s="23">
        <v>0</v>
      </c>
      <c r="Q250" s="23">
        <f t="shared" ca="1" si="346"/>
        <v>5.41</v>
      </c>
      <c r="R250" s="23">
        <f t="shared" ca="1" si="347"/>
        <v>5.35</v>
      </c>
      <c r="S250" s="23">
        <f t="shared" ca="1" si="348"/>
        <v>0</v>
      </c>
      <c r="T250" s="23">
        <f t="shared" ca="1" si="349"/>
        <v>541053500.03100002</v>
      </c>
    </row>
    <row r="251" spans="1:22" x14ac:dyDescent="0.25">
      <c r="A251" s="31">
        <f t="shared" si="338"/>
        <v>3</v>
      </c>
      <c r="B251" s="31">
        <f t="shared" ca="1" si="350"/>
        <v>42</v>
      </c>
      <c r="C251" s="14" t="str">
        <f ca="1">IF($C251="","",IF(ISERROR(VLOOKUP(B251,Athletes,2,FALSE)),"Unknown Athlete",PROPER(VLOOKUP(B251,Athletes,2,FALSE))))</f>
        <v>Solomon Evan Elijah Richards</v>
      </c>
      <c r="D251" s="14" t="str">
        <f ca="1">IF($C251="","",IF(VLOOKUP(B251,Athletes,3,FALSE)="","",VLOOKUP(B251,Athletes,3,FALSE)))</f>
        <v>CAC</v>
      </c>
      <c r="E251" s="14" t="str">
        <f ca="1">IF($C251="","",IF(ISERROR(VLOOKUP(B251,Athletes,6,FALSE)),"",VLOOKUP(B251,Athletes,6,FALSE)))</f>
        <v>U17M</v>
      </c>
      <c r="F251" s="32">
        <f t="shared" ca="1" si="339"/>
        <v>4.93</v>
      </c>
      <c r="G251" s="16" t="str">
        <f t="shared" ca="1" si="340"/>
        <v>U264:U266</v>
      </c>
      <c r="H251" s="16" t="str">
        <f t="shared" ca="1" si="341"/>
        <v>R264:R266</v>
      </c>
      <c r="I251" s="16" t="str">
        <f t="shared" ca="1" si="342"/>
        <v>S264:S266</v>
      </c>
      <c r="J251" s="16" t="str">
        <f t="shared" ca="1" si="343"/>
        <v>T264:T266</v>
      </c>
      <c r="K251" s="16" t="str">
        <f t="shared" ca="1" si="344"/>
        <v>M264:U266</v>
      </c>
      <c r="L251">
        <f t="shared" ca="1" si="345"/>
        <v>3</v>
      </c>
      <c r="M251" s="9">
        <v>42</v>
      </c>
      <c r="N251" s="23">
        <v>4.93</v>
      </c>
      <c r="O251" s="23">
        <v>0</v>
      </c>
      <c r="P251" s="23">
        <v>0</v>
      </c>
      <c r="Q251" s="23">
        <f t="shared" ca="1" si="346"/>
        <v>4.93</v>
      </c>
      <c r="R251" s="23">
        <f t="shared" ca="1" si="347"/>
        <v>0</v>
      </c>
      <c r="S251" s="23">
        <f t="shared" ca="1" si="348"/>
        <v>0</v>
      </c>
      <c r="T251" s="23">
        <f t="shared" ca="1" si="349"/>
        <v>493000000.042</v>
      </c>
    </row>
    <row r="255" spans="1:22" ht="18" x14ac:dyDescent="0.25">
      <c r="A255" s="13" t="s">
        <v>0</v>
      </c>
      <c r="B255" s="13" t="s">
        <v>312</v>
      </c>
      <c r="C255" s="14"/>
      <c r="D255" s="13"/>
      <c r="E255" s="14"/>
      <c r="F255" s="15"/>
      <c r="I255" s="16"/>
      <c r="J255" s="16"/>
      <c r="K255" s="16"/>
      <c r="M255" s="17" t="s">
        <v>271</v>
      </c>
      <c r="N255" s="18"/>
      <c r="O255" s="18"/>
      <c r="P255" s="19"/>
      <c r="Q255" s="19"/>
      <c r="R255" s="19"/>
      <c r="S255" s="19"/>
      <c r="T255" s="20"/>
      <c r="U255" s="20"/>
      <c r="V255" s="20"/>
    </row>
    <row r="256" spans="1:22" ht="18" x14ac:dyDescent="0.25">
      <c r="A256" s="13"/>
      <c r="B256" s="14"/>
      <c r="C256" s="13"/>
      <c r="D256" s="21"/>
      <c r="E256" s="14"/>
      <c r="F256" s="22"/>
      <c r="I256" s="16"/>
      <c r="J256" s="16"/>
      <c r="K256" s="16"/>
      <c r="N256" s="23"/>
      <c r="O256" s="23"/>
      <c r="P256" s="23"/>
      <c r="Q256" s="23"/>
      <c r="R256" s="23"/>
      <c r="S256" s="23"/>
    </row>
    <row r="257" spans="1:22" ht="16.5" thickBot="1" x14ac:dyDescent="0.3">
      <c r="A257" s="5" t="s">
        <v>3</v>
      </c>
      <c r="B257" s="5" t="s">
        <v>4</v>
      </c>
      <c r="C257" s="5" t="s">
        <v>5</v>
      </c>
      <c r="D257" s="5" t="s">
        <v>6</v>
      </c>
      <c r="E257" s="5" t="s">
        <v>7</v>
      </c>
      <c r="F257" s="6" t="s">
        <v>272</v>
      </c>
      <c r="G257" s="24" t="s">
        <v>273</v>
      </c>
      <c r="H257" s="24" t="s">
        <v>274</v>
      </c>
      <c r="I257" s="24" t="s">
        <v>275</v>
      </c>
      <c r="J257" s="24" t="s">
        <v>276</v>
      </c>
      <c r="K257" s="24" t="s">
        <v>277</v>
      </c>
      <c r="L257" s="25" t="s">
        <v>278</v>
      </c>
      <c r="M257" s="26" t="s">
        <v>4</v>
      </c>
      <c r="N257" s="27" t="s">
        <v>279</v>
      </c>
      <c r="O257" s="27" t="s">
        <v>280</v>
      </c>
      <c r="P257" s="27" t="s">
        <v>281</v>
      </c>
      <c r="Q257" s="28" t="s">
        <v>282</v>
      </c>
      <c r="R257" s="28" t="s">
        <v>283</v>
      </c>
      <c r="S257" s="28" t="s">
        <v>284</v>
      </c>
      <c r="T257" s="25" t="s">
        <v>285</v>
      </c>
    </row>
    <row r="258" spans="1:22" ht="15.75" x14ac:dyDescent="0.25">
      <c r="A258" s="29"/>
      <c r="B258" s="29"/>
      <c r="C258" s="29"/>
      <c r="D258" s="29"/>
      <c r="E258" s="29"/>
      <c r="F258" s="30"/>
      <c r="G258" s="16"/>
      <c r="H258" s="16"/>
      <c r="I258" s="16"/>
      <c r="J258" s="16"/>
      <c r="K258" s="16"/>
      <c r="N258" s="23"/>
      <c r="O258" s="23"/>
      <c r="P258" s="23"/>
      <c r="Q258" s="23"/>
      <c r="R258" s="23"/>
      <c r="S258" s="23"/>
      <c r="T258" s="23"/>
    </row>
    <row r="259" spans="1:22" x14ac:dyDescent="0.25">
      <c r="A259" s="31">
        <f t="shared" ref="A259" si="351">IF(A258="",1,A258+1)</f>
        <v>1</v>
      </c>
      <c r="B259" s="31">
        <f ca="1">IF(L259="","",VLOOKUP($B259,INDIRECT(K259),2,FALSE))</f>
        <v>66</v>
      </c>
      <c r="C259" s="14" t="str">
        <f ca="1">IF($C259="","",IF(ISERROR(VLOOKUP(B259,Athletes,2,FALSE)),"Unknown Athlete",PROPER(VLOOKUP(B259,Athletes,2,FALSE))))</f>
        <v>Isaac Nicholson</v>
      </c>
      <c r="D259" s="14" t="str">
        <f ca="1">IF($C259="","",IF(VLOOKUP(B259,Athletes,3,FALSE)="","",VLOOKUP(B259,Athletes,3,FALSE)))</f>
        <v>N&amp;P</v>
      </c>
      <c r="E259" s="14" t="str">
        <f ca="1">IF($C259="","",IF(ISERROR(VLOOKUP(B259,Athletes,6,FALSE)),"",VLOOKUP(B259,Athletes,6,FALSE)))</f>
        <v>U20 Men</v>
      </c>
      <c r="F259" s="32">
        <f t="shared" ref="F259" ca="1" si="352">IF(L259="","",VLOOKUP($B259,INDIRECT(K259),6,FALSE))</f>
        <v>5.1100000000000003</v>
      </c>
      <c r="G259" s="16" t="str">
        <f t="shared" ref="G259" ca="1" si="353">"U" &amp; ROW(G259)+1-$B259 &amp; ":U" &amp; ROW(G259)-$B259+VLOOKUP(1,INDIRECT("A" &amp; ROW(G259)+1-$B259 &amp; ":B999"),2,0)</f>
        <v>U274:U274</v>
      </c>
      <c r="H259" s="16" t="str">
        <f t="shared" ref="H259" ca="1" si="354">"R" &amp; ROW(H259)+1-$B259 &amp; ":R" &amp; ROW(H259)-$B259+VLOOKUP(1,INDIRECT("A" &amp; ROW(H259)+1-$B259 &amp; ":B999"),2,0)</f>
        <v>R274:R274</v>
      </c>
      <c r="I259" s="16" t="str">
        <f t="shared" ref="I259" ca="1" si="355">"S" &amp; ROW(I259)+1-$B259 &amp; ":S" &amp; ROW(I259)-$B259+VLOOKUP(1,INDIRECT("A" &amp; ROW(I259)+1-$B259 &amp; ":B999"),2,0)</f>
        <v>S274:S274</v>
      </c>
      <c r="J259" s="16" t="str">
        <f t="shared" ref="J259" ca="1" si="356">"T" &amp; ROW(J259)+1-$B259 &amp; ":T" &amp; ROW(J259)-$B259+VLOOKUP(1,INDIRECT("A" &amp; ROW(J259)+1-$B259 &amp; ":B999"),2,0)</f>
        <v>T274:T274</v>
      </c>
      <c r="K259" s="16" t="str">
        <f t="shared" ref="K259" ca="1" si="357">"M" &amp; ROW(H259)+1-$B259 &amp; ":U" &amp; ROW(H259)-$B259+VLOOKUP(1,INDIRECT("A" &amp; ROW(H259)+1-$B259 &amp; ":B999"),2,0)</f>
        <v>M274:U274</v>
      </c>
      <c r="L259">
        <f t="shared" ref="L259" ca="1" si="358">IF(M259="","",RANK($U259,INDIRECT(G259),0))</f>
        <v>1</v>
      </c>
      <c r="M259" s="9">
        <v>66</v>
      </c>
      <c r="N259" s="23">
        <v>5.1100000000000003</v>
      </c>
      <c r="O259" s="23">
        <v>0</v>
      </c>
      <c r="P259" s="23">
        <v>0</v>
      </c>
      <c r="Q259" s="23">
        <f t="shared" ref="Q259" ca="1" si="359">IF(RANK($O259,$O259:$Q259,0)=1,$O259,IF(RANK($P259,$O259:$Q259,0)=1,$P259,$Q259))</f>
        <v>5.1100000000000003</v>
      </c>
      <c r="R259" s="23">
        <f t="shared" ref="R259" ca="1" si="360">IF(RANK($O259,$O259:$Q259,0)=2,$O259,IF(RANK($P259,$O259:$Q259,0)=2,$P259,$Q259))</f>
        <v>0</v>
      </c>
      <c r="S259" s="23">
        <f t="shared" ref="S259" ca="1" si="361">IF(RANK($O259,$O259:$Q259,0)=3,$O259,IF(RANK($P259,$O259:$Q259,0)=3,$P259,$Q259))</f>
        <v>0</v>
      </c>
      <c r="T259" s="23">
        <f t="shared" ref="T259" ca="1" si="362">((($R259)*10000)+$S259)*10000+$T259+$N259/1000</f>
        <v>511000000.06599998</v>
      </c>
    </row>
    <row r="263" spans="1:22" ht="18" x14ac:dyDescent="0.25">
      <c r="A263" s="13" t="s">
        <v>0</v>
      </c>
      <c r="B263" s="13" t="s">
        <v>313</v>
      </c>
      <c r="C263" s="14"/>
      <c r="D263" s="13"/>
      <c r="E263" s="14"/>
      <c r="F263" s="15"/>
      <c r="I263" s="16"/>
      <c r="J263" s="16"/>
      <c r="K263" s="16"/>
      <c r="M263" s="17" t="s">
        <v>271</v>
      </c>
      <c r="N263" s="18"/>
      <c r="O263" s="18"/>
      <c r="P263" s="19"/>
      <c r="Q263" s="19"/>
      <c r="R263" s="19"/>
      <c r="S263" s="19"/>
      <c r="T263" s="20"/>
      <c r="U263" s="20"/>
      <c r="V263" s="20"/>
    </row>
    <row r="264" spans="1:22" ht="18" x14ac:dyDescent="0.25">
      <c r="A264" s="13"/>
      <c r="B264" s="14"/>
      <c r="C264" s="13"/>
      <c r="D264" s="21"/>
      <c r="E264" s="14"/>
      <c r="F264" s="22"/>
      <c r="I264" s="16"/>
      <c r="J264" s="16"/>
      <c r="K264" s="16"/>
      <c r="N264" s="23"/>
      <c r="O264" s="23"/>
      <c r="P264" s="23"/>
      <c r="Q264" s="23"/>
      <c r="R264" s="23"/>
      <c r="S264" s="23"/>
    </row>
    <row r="265" spans="1:22" ht="16.5" thickBot="1" x14ac:dyDescent="0.3">
      <c r="A265" s="5" t="s">
        <v>3</v>
      </c>
      <c r="B265" s="5" t="s">
        <v>4</v>
      </c>
      <c r="C265" s="5" t="s">
        <v>5</v>
      </c>
      <c r="D265" s="5" t="s">
        <v>6</v>
      </c>
      <c r="E265" s="5" t="s">
        <v>7</v>
      </c>
      <c r="F265" s="6" t="s">
        <v>272</v>
      </c>
      <c r="G265" s="24" t="s">
        <v>273</v>
      </c>
      <c r="H265" s="24" t="s">
        <v>274</v>
      </c>
      <c r="I265" s="24" t="s">
        <v>275</v>
      </c>
      <c r="J265" s="24" t="s">
        <v>276</v>
      </c>
      <c r="K265" s="24" t="s">
        <v>277</v>
      </c>
      <c r="L265" s="25" t="s">
        <v>278</v>
      </c>
      <c r="M265" s="26" t="s">
        <v>4</v>
      </c>
      <c r="N265" s="27" t="s">
        <v>279</v>
      </c>
      <c r="O265" s="27" t="s">
        <v>280</v>
      </c>
      <c r="P265" s="27" t="s">
        <v>281</v>
      </c>
      <c r="Q265" s="28" t="s">
        <v>282</v>
      </c>
      <c r="R265" s="28" t="s">
        <v>283</v>
      </c>
      <c r="S265" s="28" t="s">
        <v>284</v>
      </c>
      <c r="T265" s="25" t="s">
        <v>285</v>
      </c>
    </row>
    <row r="266" spans="1:22" ht="15.75" x14ac:dyDescent="0.25">
      <c r="A266" s="29"/>
      <c r="B266" s="29"/>
      <c r="C266" s="29"/>
      <c r="D266" s="29"/>
      <c r="E266" s="29"/>
      <c r="F266" s="30"/>
      <c r="G266" s="16"/>
      <c r="H266" s="16"/>
      <c r="I266" s="16"/>
      <c r="J266" s="16"/>
      <c r="K266" s="16"/>
      <c r="N266" s="23"/>
      <c r="O266" s="23"/>
      <c r="P266" s="23"/>
      <c r="Q266" s="23"/>
      <c r="R266" s="23"/>
      <c r="S266" s="23"/>
      <c r="T266" s="23"/>
    </row>
    <row r="267" spans="1:22" x14ac:dyDescent="0.25">
      <c r="A267" s="31">
        <f t="shared" ref="A267" si="363">IF(A266="",1,A266+1)</f>
        <v>1</v>
      </c>
      <c r="B267" s="31">
        <f ca="1">IF(L267="","",VLOOKUP($B267,INDIRECT(K267),2,FALSE))</f>
        <v>90</v>
      </c>
      <c r="C267" s="14" t="str">
        <f ca="1">IF($C267="","",IF(ISERROR(VLOOKUP(B267,Athletes,2,FALSE)),"Unknown Athlete",PROPER(VLOOKUP(B267,Athletes,2,FALSE))))</f>
        <v>Steve Clemo</v>
      </c>
      <c r="D267" s="14" t="str">
        <f ca="1">IF($C267="","",IF(VLOOKUP(B267,Athletes,3,FALSE)="","",VLOOKUP(B267,Athletes,3,FALSE)))</f>
        <v>N&amp;P</v>
      </c>
      <c r="E267" s="14" t="str">
        <f ca="1">IF($C267="","",IF(ISERROR(VLOOKUP(B267,Athletes,6,FALSE)),"",VLOOKUP(B267,Athletes,6,FALSE)))</f>
        <v>V55M</v>
      </c>
      <c r="F267" s="32">
        <f t="shared" ref="F267" ca="1" si="364">IF(L267="","",VLOOKUP($B267,INDIRECT(K267),6,FALSE))</f>
        <v>4.6100000000000003</v>
      </c>
      <c r="G267" s="16" t="str">
        <f t="shared" ref="G267" ca="1" si="365">"U" &amp; ROW(G267)+1-$B267 &amp; ":U" &amp; ROW(G267)-$B267+VLOOKUP(1,INDIRECT("A" &amp; ROW(G267)+1-$B267 &amp; ":B999"),2,0)</f>
        <v>U282:U282</v>
      </c>
      <c r="H267" s="16" t="str">
        <f t="shared" ref="H267" ca="1" si="366">"R" &amp; ROW(H267)+1-$B267 &amp; ":R" &amp; ROW(H267)-$B267+VLOOKUP(1,INDIRECT("A" &amp; ROW(H267)+1-$B267 &amp; ":B999"),2,0)</f>
        <v>R282:R282</v>
      </c>
      <c r="I267" s="16" t="str">
        <f t="shared" ref="I267" ca="1" si="367">"S" &amp; ROW(I267)+1-$B267 &amp; ":S" &amp; ROW(I267)-$B267+VLOOKUP(1,INDIRECT("A" &amp; ROW(I267)+1-$B267 &amp; ":B999"),2,0)</f>
        <v>S282:S282</v>
      </c>
      <c r="J267" s="16" t="str">
        <f t="shared" ref="J267" ca="1" si="368">"T" &amp; ROW(J267)+1-$B267 &amp; ":T" &amp; ROW(J267)-$B267+VLOOKUP(1,INDIRECT("A" &amp; ROW(J267)+1-$B267 &amp; ":B999"),2,0)</f>
        <v>T282:T282</v>
      </c>
      <c r="K267" s="16" t="str">
        <f t="shared" ref="K267" ca="1" si="369">"M" &amp; ROW(H267)+1-$B267 &amp; ":U" &amp; ROW(H267)-$B267+VLOOKUP(1,INDIRECT("A" &amp; ROW(H267)+1-$B267 &amp; ":B999"),2,0)</f>
        <v>M282:U282</v>
      </c>
      <c r="L267">
        <f t="shared" ref="L267" ca="1" si="370">IF(M267="","",RANK($U267,INDIRECT(G267),0))</f>
        <v>1</v>
      </c>
      <c r="M267" s="9">
        <v>90</v>
      </c>
      <c r="N267" s="23">
        <v>4.6100000000000003</v>
      </c>
      <c r="O267" s="23">
        <v>0</v>
      </c>
      <c r="P267" s="23">
        <v>0</v>
      </c>
      <c r="Q267" s="23">
        <f t="shared" ref="Q267" ca="1" si="371">IF(RANK($O267,$O267:$Q267,0)=1,$O267,IF(RANK($P267,$O267:$Q267,0)=1,$P267,$Q267))</f>
        <v>4.6100000000000003</v>
      </c>
      <c r="R267" s="23">
        <f t="shared" ref="R267" ca="1" si="372">IF(RANK($O267,$O267:$Q267,0)=2,$O267,IF(RANK($P267,$O267:$Q267,0)=2,$P267,$Q267))</f>
        <v>0</v>
      </c>
      <c r="S267" s="23">
        <f t="shared" ref="S267" ca="1" si="373">IF(RANK($O267,$O267:$Q267,0)=3,$O267,IF(RANK($P267,$O267:$Q267,0)=3,$P267,$Q267))</f>
        <v>0</v>
      </c>
      <c r="T267" s="23">
        <f t="shared" ref="T267" ca="1" si="374">((($R267)*10000)+$S267)*10000+$T267+$N267/1000</f>
        <v>461000000.08999997</v>
      </c>
    </row>
    <row r="271" spans="1:22" ht="18" x14ac:dyDescent="0.25">
      <c r="A271" s="13" t="s">
        <v>0</v>
      </c>
      <c r="B271" s="13" t="s">
        <v>314</v>
      </c>
      <c r="C271" s="14"/>
      <c r="D271" s="13"/>
      <c r="E271" s="14"/>
      <c r="F271" s="15"/>
      <c r="I271" s="16"/>
      <c r="J271" s="16"/>
      <c r="K271" s="16"/>
      <c r="M271" s="17" t="s">
        <v>271</v>
      </c>
      <c r="N271" s="18"/>
      <c r="O271" s="18"/>
      <c r="P271" s="19"/>
      <c r="Q271" s="19"/>
      <c r="R271" s="19"/>
      <c r="S271" s="19"/>
      <c r="T271" s="20"/>
      <c r="U271" s="20"/>
      <c r="V271" s="20"/>
    </row>
    <row r="272" spans="1:22" ht="18" x14ac:dyDescent="0.25">
      <c r="A272" s="13"/>
      <c r="B272" s="14"/>
      <c r="C272" s="13"/>
      <c r="D272" s="21"/>
      <c r="E272" s="14"/>
      <c r="F272" s="22"/>
      <c r="I272" s="16"/>
      <c r="J272" s="16"/>
      <c r="K272" s="16"/>
      <c r="N272" s="23"/>
      <c r="O272" s="23"/>
      <c r="P272" s="23"/>
      <c r="Q272" s="23"/>
      <c r="R272" s="23"/>
      <c r="S272" s="23"/>
    </row>
    <row r="273" spans="1:22" ht="16.5" thickBot="1" x14ac:dyDescent="0.3">
      <c r="A273" s="5" t="s">
        <v>3</v>
      </c>
      <c r="B273" s="5" t="s">
        <v>4</v>
      </c>
      <c r="C273" s="5" t="s">
        <v>5</v>
      </c>
      <c r="D273" s="5" t="s">
        <v>6</v>
      </c>
      <c r="E273" s="5" t="s">
        <v>7</v>
      </c>
      <c r="F273" s="6" t="s">
        <v>272</v>
      </c>
      <c r="G273" s="24" t="s">
        <v>273</v>
      </c>
      <c r="H273" s="24" t="s">
        <v>274</v>
      </c>
      <c r="I273" s="24" t="s">
        <v>275</v>
      </c>
      <c r="J273" s="24" t="s">
        <v>276</v>
      </c>
      <c r="K273" s="24" t="s">
        <v>277</v>
      </c>
      <c r="L273" s="25" t="s">
        <v>278</v>
      </c>
      <c r="M273" s="26" t="s">
        <v>4</v>
      </c>
      <c r="N273" s="27" t="s">
        <v>279</v>
      </c>
      <c r="O273" s="27" t="s">
        <v>280</v>
      </c>
      <c r="P273" s="27" t="s">
        <v>281</v>
      </c>
      <c r="Q273" s="28" t="s">
        <v>282</v>
      </c>
      <c r="R273" s="28" t="s">
        <v>283</v>
      </c>
      <c r="S273" s="28" t="s">
        <v>284</v>
      </c>
      <c r="T273" s="25" t="s">
        <v>285</v>
      </c>
    </row>
    <row r="274" spans="1:22" ht="15.75" x14ac:dyDescent="0.25">
      <c r="A274" s="29"/>
      <c r="B274" s="29"/>
      <c r="C274" s="29"/>
      <c r="D274" s="29"/>
      <c r="E274" s="29"/>
      <c r="F274" s="30"/>
      <c r="G274" s="16"/>
      <c r="H274" s="16"/>
      <c r="I274" s="16"/>
      <c r="J274" s="16"/>
      <c r="K274" s="16"/>
      <c r="N274" s="23"/>
      <c r="O274" s="23"/>
      <c r="P274" s="23"/>
      <c r="Q274" s="23"/>
      <c r="R274" s="23"/>
      <c r="S274" s="23"/>
      <c r="T274" s="23"/>
    </row>
    <row r="275" spans="1:22" x14ac:dyDescent="0.25">
      <c r="A275" s="31">
        <f t="shared" ref="A275:A277" si="375">IF(A274="",1,A274+1)</f>
        <v>1</v>
      </c>
      <c r="B275" s="31">
        <f ca="1">IF(L275="","",VLOOKUP($B275,INDIRECT(K275),2,FALSE))</f>
        <v>141</v>
      </c>
      <c r="C275" s="14" t="str">
        <f ca="1">IF($C275="","",IF(ISERROR(VLOOKUP(B275,Athletes,2,FALSE)),"Unknown Athlete",PROPER(VLOOKUP(B275,Athletes,2,FALSE))))</f>
        <v>Georgie Manaia Laing</v>
      </c>
      <c r="D275" s="14" t="str">
        <f ca="1">IF($C275="","",IF(VLOOKUP(B275,Athletes,3,FALSE)="","",VLOOKUP(B275,Athletes,3,FALSE)))</f>
        <v xml:space="preserve">Penryn College </v>
      </c>
      <c r="E275" s="14" t="str">
        <f ca="1">IF($C275="","",IF(ISERROR(VLOOKUP(B275,Athletes,6,FALSE)),"",VLOOKUP(B275,Athletes,6,FALSE)))</f>
        <v>U13G</v>
      </c>
      <c r="F275" s="32">
        <f t="shared" ref="F275:F277" ca="1" si="376">IF(L275="","",VLOOKUP($B275,INDIRECT(K275),6,FALSE))</f>
        <v>6.25</v>
      </c>
      <c r="G275" s="16" t="str">
        <f t="shared" ref="G275:G277" ca="1" si="377">"U" &amp; ROW(G275)+1-$B275 &amp; ":U" &amp; ROW(G275)-$B275+VLOOKUP(1,INDIRECT("A" &amp; ROW(G275)+1-$B275 &amp; ":B999"),2,0)</f>
        <v>U290:U292</v>
      </c>
      <c r="H275" s="16" t="str">
        <f t="shared" ref="H275:H277" ca="1" si="378">"R" &amp; ROW(H275)+1-$B275 &amp; ":R" &amp; ROW(H275)-$B275+VLOOKUP(1,INDIRECT("A" &amp; ROW(H275)+1-$B275 &amp; ":B999"),2,0)</f>
        <v>R290:R292</v>
      </c>
      <c r="I275" s="16" t="str">
        <f t="shared" ref="I275:I277" ca="1" si="379">"S" &amp; ROW(I275)+1-$B275 &amp; ":S" &amp; ROW(I275)-$B275+VLOOKUP(1,INDIRECT("A" &amp; ROW(I275)+1-$B275 &amp; ":B999"),2,0)</f>
        <v>S290:S292</v>
      </c>
      <c r="J275" s="16" t="str">
        <f t="shared" ref="J275:J277" ca="1" si="380">"T" &amp; ROW(J275)+1-$B275 &amp; ":T" &amp; ROW(J275)-$B275+VLOOKUP(1,INDIRECT("A" &amp; ROW(J275)+1-$B275 &amp; ":B999"),2,0)</f>
        <v>T290:T292</v>
      </c>
      <c r="K275" s="16" t="str">
        <f t="shared" ref="K275:K277" ca="1" si="381">"M" &amp; ROW(H275)+1-$B275 &amp; ":U" &amp; ROW(H275)-$B275+VLOOKUP(1,INDIRECT("A" &amp; ROW(H275)+1-$B275 &amp; ":B999"),2,0)</f>
        <v>M290:U292</v>
      </c>
      <c r="L275">
        <f t="shared" ref="L275:L277" ca="1" si="382">IF(M275="","",RANK($U275,INDIRECT(G275),0))</f>
        <v>1</v>
      </c>
      <c r="M275" s="9">
        <v>141</v>
      </c>
      <c r="N275" s="23">
        <v>6.25</v>
      </c>
      <c r="O275" s="23">
        <v>0</v>
      </c>
      <c r="P275" s="23">
        <v>0</v>
      </c>
      <c r="Q275" s="23">
        <f t="shared" ref="Q275:Q277" ca="1" si="383">IF(RANK($O275,$O275:$Q275,0)=1,$O275,IF(RANK($P275,$O275:$Q275,0)=1,$P275,$Q275))</f>
        <v>6.25</v>
      </c>
      <c r="R275" s="23">
        <f t="shared" ref="R275:R277" ca="1" si="384">IF(RANK($O275,$O275:$Q275,0)=2,$O275,IF(RANK($P275,$O275:$Q275,0)=2,$P275,$Q275))</f>
        <v>0</v>
      </c>
      <c r="S275" s="23">
        <f t="shared" ref="S275:S277" ca="1" si="385">IF(RANK($O275,$O275:$Q275,0)=3,$O275,IF(RANK($P275,$O275:$Q275,0)=3,$P275,$Q275))</f>
        <v>0</v>
      </c>
      <c r="T275" s="23">
        <f t="shared" ref="T275:T277" ca="1" si="386">((($R275)*10000)+$S275)*10000+$T275+$N275/1000</f>
        <v>625000000.14100003</v>
      </c>
    </row>
    <row r="276" spans="1:22" x14ac:dyDescent="0.25">
      <c r="A276" s="31">
        <f t="shared" si="375"/>
        <v>2</v>
      </c>
      <c r="B276" s="31">
        <f t="shared" ref="B276:B277" ca="1" si="387">IF(L276="","",VLOOKUP($B276,INDIRECT(K276),2,FALSE))</f>
        <v>147</v>
      </c>
      <c r="C276" s="14" t="str">
        <f ca="1">IF($C276="","",IF(ISERROR(VLOOKUP(B276,Athletes,2,FALSE)),"Unknown Athlete",PROPER(VLOOKUP(B276,Athletes,2,FALSE))))</f>
        <v>Siaan Sachi Glazzard</v>
      </c>
      <c r="D276" s="14" t="str">
        <f ca="1">IF($C276="","",IF(VLOOKUP(B276,Athletes,3,FALSE)="","",VLOOKUP(B276,Athletes,3,FALSE)))</f>
        <v xml:space="preserve">Penryn College </v>
      </c>
      <c r="E276" s="14" t="str">
        <f ca="1">IF($C276="","",IF(ISERROR(VLOOKUP(B276,Athletes,6,FALSE)),"",VLOOKUP(B276,Athletes,6,FALSE)))</f>
        <v>U13G</v>
      </c>
      <c r="F276" s="32">
        <f t="shared" ca="1" si="376"/>
        <v>5.87</v>
      </c>
      <c r="G276" s="16" t="str">
        <f t="shared" ca="1" si="377"/>
        <v>U290:U292</v>
      </c>
      <c r="H276" s="16" t="str">
        <f t="shared" ca="1" si="378"/>
        <v>R290:R292</v>
      </c>
      <c r="I276" s="16" t="str">
        <f t="shared" ca="1" si="379"/>
        <v>S290:S292</v>
      </c>
      <c r="J276" s="16" t="str">
        <f t="shared" ca="1" si="380"/>
        <v>T290:T292</v>
      </c>
      <c r="K276" s="16" t="str">
        <f t="shared" ca="1" si="381"/>
        <v>M290:U292</v>
      </c>
      <c r="L276">
        <f t="shared" ca="1" si="382"/>
        <v>2</v>
      </c>
      <c r="M276" s="9">
        <v>147</v>
      </c>
      <c r="N276" s="23">
        <v>5.87</v>
      </c>
      <c r="O276" s="23">
        <v>0</v>
      </c>
      <c r="P276" s="23">
        <v>0</v>
      </c>
      <c r="Q276" s="23">
        <f t="shared" ca="1" si="383"/>
        <v>5.87</v>
      </c>
      <c r="R276" s="23">
        <f t="shared" ca="1" si="384"/>
        <v>0</v>
      </c>
      <c r="S276" s="23">
        <f t="shared" ca="1" si="385"/>
        <v>0</v>
      </c>
      <c r="T276" s="23">
        <f t="shared" ca="1" si="386"/>
        <v>587000000.14699996</v>
      </c>
    </row>
    <row r="277" spans="1:22" x14ac:dyDescent="0.25">
      <c r="A277" s="31">
        <f t="shared" si="375"/>
        <v>3</v>
      </c>
      <c r="B277" s="31">
        <f t="shared" ca="1" si="387"/>
        <v>102</v>
      </c>
      <c r="C277" s="14" t="str">
        <f ca="1">IF($C277="","",IF(ISERROR(VLOOKUP(B277,Athletes,2,FALSE)),"Unknown Athlete",PROPER(VLOOKUP(B277,Athletes,2,FALSE))))</f>
        <v>Daisy Mae Elliott</v>
      </c>
      <c r="D277" s="14" t="str">
        <f ca="1">IF($C277="","",IF(VLOOKUP(B277,Athletes,3,FALSE)="","",VLOOKUP(B277,Athletes,3,FALSE)))</f>
        <v>COPAC</v>
      </c>
      <c r="E277" s="14" t="str">
        <f ca="1">IF($C277="","",IF(ISERROR(VLOOKUP(B277,Athletes,6,FALSE)),"",VLOOKUP(B277,Athletes,6,FALSE)))</f>
        <v>U13G</v>
      </c>
      <c r="F277" s="32">
        <f t="shared" ca="1" si="376"/>
        <v>5.36</v>
      </c>
      <c r="G277" s="16" t="str">
        <f t="shared" ca="1" si="377"/>
        <v>U290:U292</v>
      </c>
      <c r="H277" s="16" t="str">
        <f t="shared" ca="1" si="378"/>
        <v>R290:R292</v>
      </c>
      <c r="I277" s="16" t="str">
        <f t="shared" ca="1" si="379"/>
        <v>S290:S292</v>
      </c>
      <c r="J277" s="16" t="str">
        <f t="shared" ca="1" si="380"/>
        <v>T290:T292</v>
      </c>
      <c r="K277" s="16" t="str">
        <f t="shared" ca="1" si="381"/>
        <v>M290:U292</v>
      </c>
      <c r="L277">
        <f t="shared" ca="1" si="382"/>
        <v>3</v>
      </c>
      <c r="M277" s="9">
        <v>102</v>
      </c>
      <c r="N277" s="23">
        <v>5.36</v>
      </c>
      <c r="O277" s="23">
        <v>0</v>
      </c>
      <c r="P277" s="23">
        <v>0</v>
      </c>
      <c r="Q277" s="23">
        <f t="shared" ca="1" si="383"/>
        <v>5.36</v>
      </c>
      <c r="R277" s="23">
        <f t="shared" ca="1" si="384"/>
        <v>0</v>
      </c>
      <c r="S277" s="23">
        <f t="shared" ca="1" si="385"/>
        <v>0</v>
      </c>
      <c r="T277" s="23">
        <f t="shared" ca="1" si="386"/>
        <v>536000000.102</v>
      </c>
    </row>
    <row r="281" spans="1:22" ht="18" x14ac:dyDescent="0.25">
      <c r="A281" s="13" t="s">
        <v>0</v>
      </c>
      <c r="B281" s="13" t="s">
        <v>315</v>
      </c>
      <c r="C281" s="14"/>
      <c r="D281" s="13"/>
      <c r="E281" s="14"/>
      <c r="F281" s="15"/>
      <c r="I281" s="16"/>
      <c r="J281" s="16"/>
      <c r="K281" s="16"/>
      <c r="M281" s="17" t="s">
        <v>271</v>
      </c>
      <c r="N281" s="18"/>
      <c r="O281" s="18"/>
      <c r="P281" s="19"/>
      <c r="Q281" s="19"/>
      <c r="R281" s="19"/>
      <c r="S281" s="19"/>
      <c r="T281" s="20"/>
      <c r="U281" s="20"/>
      <c r="V281" s="20"/>
    </row>
    <row r="282" spans="1:22" ht="18" x14ac:dyDescent="0.25">
      <c r="A282" s="13"/>
      <c r="B282" s="14"/>
      <c r="C282" s="13"/>
      <c r="D282" s="21"/>
      <c r="E282" s="14"/>
      <c r="F282" s="22"/>
      <c r="I282" s="16"/>
      <c r="J282" s="16"/>
      <c r="K282" s="16"/>
      <c r="N282" s="23"/>
      <c r="O282" s="23"/>
      <c r="P282" s="23"/>
      <c r="Q282" s="23"/>
      <c r="R282" s="23"/>
      <c r="S282" s="23"/>
    </row>
    <row r="283" spans="1:22" ht="16.5" thickBot="1" x14ac:dyDescent="0.3">
      <c r="A283" s="5" t="s">
        <v>3</v>
      </c>
      <c r="B283" s="5" t="s">
        <v>4</v>
      </c>
      <c r="C283" s="5" t="s">
        <v>5</v>
      </c>
      <c r="D283" s="5" t="s">
        <v>6</v>
      </c>
      <c r="E283" s="5" t="s">
        <v>7</v>
      </c>
      <c r="F283" s="6" t="s">
        <v>272</v>
      </c>
      <c r="G283" s="24" t="s">
        <v>273</v>
      </c>
      <c r="H283" s="24" t="s">
        <v>274</v>
      </c>
      <c r="I283" s="24" t="s">
        <v>275</v>
      </c>
      <c r="J283" s="24" t="s">
        <v>276</v>
      </c>
      <c r="K283" s="24" t="s">
        <v>277</v>
      </c>
      <c r="L283" s="25" t="s">
        <v>278</v>
      </c>
      <c r="M283" s="26" t="s">
        <v>4</v>
      </c>
      <c r="N283" s="27" t="s">
        <v>279</v>
      </c>
      <c r="O283" s="27" t="s">
        <v>280</v>
      </c>
      <c r="P283" s="27" t="s">
        <v>281</v>
      </c>
      <c r="Q283" s="28" t="s">
        <v>282</v>
      </c>
      <c r="R283" s="28" t="s">
        <v>283</v>
      </c>
      <c r="S283" s="28" t="s">
        <v>284</v>
      </c>
      <c r="T283" s="25" t="s">
        <v>285</v>
      </c>
    </row>
    <row r="284" spans="1:22" ht="15.75" x14ac:dyDescent="0.25">
      <c r="A284" s="29"/>
      <c r="B284" s="29"/>
      <c r="C284" s="29"/>
      <c r="D284" s="29"/>
      <c r="E284" s="29"/>
      <c r="F284" s="30"/>
      <c r="G284" s="16"/>
      <c r="H284" s="16"/>
      <c r="I284" s="16"/>
      <c r="J284" s="16"/>
      <c r="K284" s="16"/>
      <c r="N284" s="23"/>
      <c r="O284" s="23"/>
      <c r="P284" s="23"/>
      <c r="Q284" s="23"/>
      <c r="R284" s="23"/>
      <c r="S284" s="23"/>
      <c r="T284" s="23"/>
    </row>
    <row r="285" spans="1:22" x14ac:dyDescent="0.25">
      <c r="A285" s="31">
        <f t="shared" ref="A285" si="388">IF(A284="",1,A284+1)</f>
        <v>1</v>
      </c>
      <c r="B285" s="31">
        <f ca="1">IF(L285="","",VLOOKUP($B285,INDIRECT(K285),2,FALSE))</f>
        <v>144</v>
      </c>
      <c r="C285" s="14" t="str">
        <f ca="1">IF($C285="","",IF(ISERROR(VLOOKUP(B285,Athletes,2,FALSE)),"Unknown Athlete",PROPER(VLOOKUP(B285,Athletes,2,FALSE))))</f>
        <v>Megan Sophia Uphill</v>
      </c>
      <c r="D285" s="14" t="str">
        <f ca="1">IF($C285="","",IF(VLOOKUP(B285,Athletes,3,FALSE)="","",VLOOKUP(B285,Athletes,3,FALSE)))</f>
        <v xml:space="preserve">Penryn College </v>
      </c>
      <c r="E285" s="14" t="str">
        <f ca="1">IF($C285="","",IF(ISERROR(VLOOKUP(B285,Athletes,6,FALSE)),"",VLOOKUP(B285,Athletes,6,FALSE)))</f>
        <v>U15G</v>
      </c>
      <c r="F285" s="32">
        <f t="shared" ref="F285" ca="1" si="389">IF(L285="","",VLOOKUP($B285,INDIRECT(K285),6,FALSE))</f>
        <v>6.29</v>
      </c>
      <c r="G285" s="16" t="str">
        <f t="shared" ref="G285" ca="1" si="390">"U" &amp; ROW(G285)+1-$B285 &amp; ":U" &amp; ROW(G285)-$B285+VLOOKUP(1,INDIRECT("A" &amp; ROW(G285)+1-$B285 &amp; ":B999"),2,0)</f>
        <v>U300:U300</v>
      </c>
      <c r="H285" s="16" t="str">
        <f t="shared" ref="H285" ca="1" si="391">"R" &amp; ROW(H285)+1-$B285 &amp; ":R" &amp; ROW(H285)-$B285+VLOOKUP(1,INDIRECT("A" &amp; ROW(H285)+1-$B285 &amp; ":B999"),2,0)</f>
        <v>R300:R300</v>
      </c>
      <c r="I285" s="16" t="str">
        <f t="shared" ref="I285" ca="1" si="392">"S" &amp; ROW(I285)+1-$B285 &amp; ":S" &amp; ROW(I285)-$B285+VLOOKUP(1,INDIRECT("A" &amp; ROW(I285)+1-$B285 &amp; ":B999"),2,0)</f>
        <v>S300:S300</v>
      </c>
      <c r="J285" s="16" t="str">
        <f t="shared" ref="J285" ca="1" si="393">"T" &amp; ROW(J285)+1-$B285 &amp; ":T" &amp; ROW(J285)-$B285+VLOOKUP(1,INDIRECT("A" &amp; ROW(J285)+1-$B285 &amp; ":B999"),2,0)</f>
        <v>T300:T300</v>
      </c>
      <c r="K285" s="16" t="str">
        <f t="shared" ref="K285" ca="1" si="394">"M" &amp; ROW(H285)+1-$B285 &amp; ":U" &amp; ROW(H285)-$B285+VLOOKUP(1,INDIRECT("A" &amp; ROW(H285)+1-$B285 &amp; ":B999"),2,0)</f>
        <v>M300:U300</v>
      </c>
      <c r="L285">
        <f t="shared" ref="L285" ca="1" si="395">IF(M285="","",RANK($U285,INDIRECT(G285),0))</f>
        <v>1</v>
      </c>
      <c r="M285" s="9">
        <v>144</v>
      </c>
      <c r="N285" s="23">
        <v>6.29</v>
      </c>
      <c r="O285" s="23">
        <v>0</v>
      </c>
      <c r="P285" s="23">
        <v>0</v>
      </c>
      <c r="Q285" s="23">
        <f t="shared" ref="Q285" ca="1" si="396">IF(RANK($O285,$O285:$Q285,0)=1,$O285,IF(RANK($P285,$O285:$Q285,0)=1,$P285,$Q285))</f>
        <v>6.29</v>
      </c>
      <c r="R285" s="23">
        <f t="shared" ref="R285" ca="1" si="397">IF(RANK($O285,$O285:$Q285,0)=2,$O285,IF(RANK($P285,$O285:$Q285,0)=2,$P285,$Q285))</f>
        <v>0</v>
      </c>
      <c r="S285" s="23">
        <f t="shared" ref="S285" ca="1" si="398">IF(RANK($O285,$O285:$Q285,0)=3,$O285,IF(RANK($P285,$O285:$Q285,0)=3,$P285,$Q285))</f>
        <v>0</v>
      </c>
      <c r="T285" s="23">
        <f t="shared" ref="T285" ca="1" si="399">((($R285)*10000)+$S285)*10000+$T285+$N285/1000</f>
        <v>629000000.14400005</v>
      </c>
    </row>
    <row r="289" spans="1:22" ht="18" x14ac:dyDescent="0.25">
      <c r="A289" s="13" t="s">
        <v>0</v>
      </c>
      <c r="B289" s="13" t="s">
        <v>316</v>
      </c>
      <c r="C289" s="14"/>
      <c r="D289" s="13"/>
      <c r="E289" s="14"/>
      <c r="F289" s="15"/>
      <c r="I289" s="16"/>
      <c r="J289" s="16"/>
      <c r="K289" s="16"/>
      <c r="M289" s="17" t="s">
        <v>271</v>
      </c>
      <c r="N289" s="18"/>
      <c r="O289" s="18"/>
      <c r="P289" s="19"/>
      <c r="Q289" s="19"/>
      <c r="R289" s="19"/>
      <c r="S289" s="19"/>
      <c r="T289" s="20"/>
      <c r="U289" s="20"/>
      <c r="V289" s="20"/>
    </row>
    <row r="290" spans="1:22" ht="18" x14ac:dyDescent="0.25">
      <c r="A290" s="13"/>
      <c r="B290" s="14"/>
      <c r="C290" s="13"/>
      <c r="D290" s="21"/>
      <c r="E290" s="14"/>
      <c r="F290" s="22"/>
      <c r="I290" s="16"/>
      <c r="J290" s="16"/>
      <c r="K290" s="16"/>
      <c r="N290" s="23"/>
      <c r="O290" s="23"/>
      <c r="P290" s="23"/>
      <c r="Q290" s="23"/>
      <c r="R290" s="23"/>
      <c r="S290" s="23"/>
    </row>
    <row r="291" spans="1:22" ht="16.5" thickBot="1" x14ac:dyDescent="0.3">
      <c r="A291" s="5" t="s">
        <v>3</v>
      </c>
      <c r="B291" s="5" t="s">
        <v>4</v>
      </c>
      <c r="C291" s="5" t="s">
        <v>5</v>
      </c>
      <c r="D291" s="5" t="s">
        <v>6</v>
      </c>
      <c r="E291" s="5" t="s">
        <v>7</v>
      </c>
      <c r="F291" s="6" t="s">
        <v>272</v>
      </c>
      <c r="G291" s="24" t="s">
        <v>273</v>
      </c>
      <c r="H291" s="24" t="s">
        <v>274</v>
      </c>
      <c r="I291" s="24" t="s">
        <v>275</v>
      </c>
      <c r="J291" s="24" t="s">
        <v>276</v>
      </c>
      <c r="K291" s="24" t="s">
        <v>277</v>
      </c>
      <c r="L291" s="25" t="s">
        <v>278</v>
      </c>
      <c r="M291" s="26" t="s">
        <v>4</v>
      </c>
      <c r="N291" s="27" t="s">
        <v>279</v>
      </c>
      <c r="O291" s="27" t="s">
        <v>280</v>
      </c>
      <c r="P291" s="27" t="s">
        <v>281</v>
      </c>
      <c r="Q291" s="28" t="s">
        <v>282</v>
      </c>
      <c r="R291" s="28" t="s">
        <v>283</v>
      </c>
      <c r="S291" s="28" t="s">
        <v>284</v>
      </c>
      <c r="T291" s="25" t="s">
        <v>285</v>
      </c>
    </row>
    <row r="292" spans="1:22" ht="15.75" x14ac:dyDescent="0.25">
      <c r="A292" s="29"/>
      <c r="B292" s="29"/>
      <c r="C292" s="29"/>
      <c r="D292" s="29"/>
      <c r="E292" s="29"/>
      <c r="F292" s="30"/>
      <c r="G292" s="16"/>
      <c r="H292" s="16"/>
      <c r="I292" s="16"/>
      <c r="J292" s="16"/>
      <c r="K292" s="16"/>
      <c r="N292" s="23"/>
      <c r="O292" s="23"/>
      <c r="P292" s="23"/>
      <c r="Q292" s="23"/>
      <c r="R292" s="23"/>
      <c r="S292" s="23"/>
      <c r="T292" s="23"/>
    </row>
    <row r="293" spans="1:22" x14ac:dyDescent="0.25">
      <c r="A293" s="31">
        <f t="shared" ref="A293" si="400">IF(A292="",1,A292+1)</f>
        <v>1</v>
      </c>
      <c r="B293" s="31">
        <v>146</v>
      </c>
      <c r="C293" s="14" t="str">
        <f ca="1">IF($C293="","",IF(ISERROR(VLOOKUP(B293,Athletes,2,FALSE)),"Unknown Athlete",PROPER(VLOOKUP(B293,Athletes,2,FALSE))))</f>
        <v>Polly Dyer</v>
      </c>
      <c r="D293" s="14" t="str">
        <f ca="1">IF($C293="","",IF(VLOOKUP(B293,Athletes,3,FALSE)="","",VLOOKUP(B293,Athletes,3,FALSE)))</f>
        <v xml:space="preserve">Penryn College </v>
      </c>
      <c r="E293" s="14" t="str">
        <f ca="1">IF($C293="","",IF(ISERROR(VLOOKUP(B293,Athletes,6,FALSE)),"",VLOOKUP(B293,Athletes,6,FALSE)))</f>
        <v>U17W</v>
      </c>
      <c r="F293" s="32">
        <f t="shared" ref="F293" ca="1" si="401">IF(L293="","",VLOOKUP($B293,INDIRECT(K293),6,FALSE))</f>
        <v>7.92</v>
      </c>
      <c r="G293" s="16" t="str">
        <f t="shared" ref="G293" ca="1" si="402">"U" &amp; ROW(G293)+1-$B293 &amp; ":U" &amp; ROW(G293)-$B293+VLOOKUP(1,INDIRECT("A" &amp; ROW(G293)+1-$B293 &amp; ":B999"),2,0)</f>
        <v>U308:U308</v>
      </c>
      <c r="H293" s="16" t="str">
        <f t="shared" ref="H293" ca="1" si="403">"R" &amp; ROW(H293)+1-$B293 &amp; ":R" &amp; ROW(H293)-$B293+VLOOKUP(1,INDIRECT("A" &amp; ROW(H293)+1-$B293 &amp; ":B999"),2,0)</f>
        <v>R308:R308</v>
      </c>
      <c r="I293" s="16" t="str">
        <f t="shared" ref="I293" ca="1" si="404">"S" &amp; ROW(I293)+1-$B293 &amp; ":S" &amp; ROW(I293)-$B293+VLOOKUP(1,INDIRECT("A" &amp; ROW(I293)+1-$B293 &amp; ":B999"),2,0)</f>
        <v>S308:S308</v>
      </c>
      <c r="J293" s="16" t="str">
        <f t="shared" ref="J293" ca="1" si="405">"T" &amp; ROW(J293)+1-$B293 &amp; ":T" &amp; ROW(J293)-$B293+VLOOKUP(1,INDIRECT("A" &amp; ROW(J293)+1-$B293 &amp; ":B999"),2,0)</f>
        <v>T308:T308</v>
      </c>
      <c r="K293" s="16" t="str">
        <f t="shared" ref="K293" ca="1" si="406">"M" &amp; ROW(H293)+1-$B293 &amp; ":U" &amp; ROW(H293)-$B293+VLOOKUP(1,INDIRECT("A" &amp; ROW(H293)+1-$B293 &amp; ":B999"),2,0)</f>
        <v>M308:U308</v>
      </c>
      <c r="L293">
        <f t="shared" ref="L293" ca="1" si="407">IF(M293="","",RANK($U293,INDIRECT(G293),0))</f>
        <v>1</v>
      </c>
      <c r="M293" s="9">
        <v>159</v>
      </c>
      <c r="N293" s="23">
        <v>7.92</v>
      </c>
      <c r="O293" s="23">
        <v>0</v>
      </c>
      <c r="P293" s="23">
        <v>0</v>
      </c>
      <c r="Q293" s="23">
        <f t="shared" ref="Q293" ca="1" si="408">IF(RANK($O293,$O293:$Q293,0)=1,$O293,IF(RANK($P293,$O293:$Q293,0)=1,$P293,$Q293))</f>
        <v>7.92</v>
      </c>
      <c r="R293" s="23">
        <f t="shared" ref="R293" ca="1" si="409">IF(RANK($O293,$O293:$Q293,0)=2,$O293,IF(RANK($P293,$O293:$Q293,0)=2,$P293,$Q293))</f>
        <v>0</v>
      </c>
      <c r="S293" s="23">
        <f t="shared" ref="S293" ca="1" si="410">IF(RANK($O293,$O293:$Q293,0)=3,$O293,IF(RANK($P293,$O293:$Q293,0)=3,$P293,$Q293))</f>
        <v>0</v>
      </c>
      <c r="T293" s="23">
        <f t="shared" ref="T293" ca="1" si="411">((($R293)*10000)+$S293)*10000+$T293+$N293/1000</f>
        <v>792000000.15900004</v>
      </c>
    </row>
    <row r="297" spans="1:22" ht="18" x14ac:dyDescent="0.25">
      <c r="A297" s="13" t="s">
        <v>0</v>
      </c>
      <c r="B297" s="13" t="s">
        <v>317</v>
      </c>
      <c r="C297" s="14"/>
      <c r="D297" s="13"/>
      <c r="E297" s="14"/>
      <c r="F297" s="15"/>
      <c r="I297" s="16"/>
      <c r="J297" s="16"/>
      <c r="K297" s="16"/>
      <c r="M297" s="17" t="s">
        <v>271</v>
      </c>
      <c r="N297" s="18"/>
      <c r="O297" s="18"/>
      <c r="P297" s="19"/>
      <c r="Q297" s="19"/>
      <c r="R297" s="19"/>
      <c r="S297" s="19"/>
      <c r="T297" s="20"/>
      <c r="U297" s="20"/>
      <c r="V297" s="20"/>
    </row>
    <row r="298" spans="1:22" ht="18" x14ac:dyDescent="0.25">
      <c r="A298" s="13"/>
      <c r="B298" s="14"/>
      <c r="C298" s="13"/>
      <c r="D298" s="21"/>
      <c r="E298" s="14"/>
      <c r="F298" s="22"/>
      <c r="I298" s="16"/>
      <c r="J298" s="16"/>
      <c r="K298" s="16"/>
      <c r="N298" s="23"/>
      <c r="O298" s="23"/>
      <c r="P298" s="23"/>
      <c r="Q298" s="23"/>
      <c r="R298" s="23"/>
      <c r="S298" s="23"/>
    </row>
    <row r="299" spans="1:22" ht="16.5" thickBot="1" x14ac:dyDescent="0.3">
      <c r="A299" s="5" t="s">
        <v>3</v>
      </c>
      <c r="B299" s="5" t="s">
        <v>4</v>
      </c>
      <c r="C299" s="5" t="s">
        <v>5</v>
      </c>
      <c r="D299" s="5" t="s">
        <v>6</v>
      </c>
      <c r="E299" s="5" t="s">
        <v>7</v>
      </c>
      <c r="F299" s="6" t="s">
        <v>272</v>
      </c>
      <c r="G299" s="24" t="s">
        <v>273</v>
      </c>
      <c r="H299" s="24" t="s">
        <v>274</v>
      </c>
      <c r="I299" s="24" t="s">
        <v>275</v>
      </c>
      <c r="J299" s="24" t="s">
        <v>276</v>
      </c>
      <c r="K299" s="24" t="s">
        <v>277</v>
      </c>
      <c r="L299" s="25" t="s">
        <v>278</v>
      </c>
      <c r="M299" s="26" t="s">
        <v>4</v>
      </c>
      <c r="N299" s="27" t="s">
        <v>279</v>
      </c>
      <c r="O299" s="27" t="s">
        <v>280</v>
      </c>
      <c r="P299" s="27" t="s">
        <v>281</v>
      </c>
      <c r="Q299" s="28" t="s">
        <v>282</v>
      </c>
      <c r="R299" s="28" t="s">
        <v>283</v>
      </c>
      <c r="S299" s="28" t="s">
        <v>284</v>
      </c>
      <c r="T299" s="25" t="s">
        <v>285</v>
      </c>
    </row>
    <row r="300" spans="1:22" ht="15.75" x14ac:dyDescent="0.25">
      <c r="A300" s="29"/>
      <c r="B300" s="29"/>
      <c r="C300" s="29"/>
      <c r="D300" s="29"/>
      <c r="E300" s="29"/>
      <c r="F300" s="30"/>
      <c r="G300" s="16"/>
      <c r="H300" s="16"/>
      <c r="I300" s="16"/>
      <c r="J300" s="16"/>
      <c r="K300" s="16"/>
      <c r="N300" s="23"/>
      <c r="O300" s="23"/>
      <c r="P300" s="23"/>
      <c r="Q300" s="23"/>
      <c r="R300" s="23"/>
      <c r="S300" s="23"/>
      <c r="T300" s="23"/>
    </row>
    <row r="301" spans="1:22" x14ac:dyDescent="0.25">
      <c r="A301" s="31">
        <f t="shared" ref="A301" si="412">IF(A300="",1,A300+1)</f>
        <v>1</v>
      </c>
      <c r="B301" s="31">
        <f ca="1">IF(L301="","",VLOOKUP($B301,INDIRECT(K301),2,FALSE))</f>
        <v>24</v>
      </c>
      <c r="C301" s="14" t="str">
        <f ca="1">IF($C301="","",IF(ISERROR(VLOOKUP(B301,Athletes,2,FALSE)),"Unknown Athlete",PROPER(VLOOKUP(B301,Athletes,2,FALSE))))</f>
        <v>Liam John Tamblin</v>
      </c>
      <c r="D301" s="14" t="str">
        <f ca="1">IF($C301="","",IF(VLOOKUP(B301,Athletes,3,FALSE)="","",VLOOKUP(B301,Athletes,3,FALSE)))</f>
        <v>CAC</v>
      </c>
      <c r="E301" s="14" t="str">
        <f ca="1">IF($C301="","",IF(ISERROR(VLOOKUP(B301,Athletes,6,FALSE)),"",VLOOKUP(B301,Athletes,6,FALSE)))</f>
        <v>U17M</v>
      </c>
      <c r="F301" s="32">
        <f t="shared" ref="F301" ca="1" si="413">IF(L301="","",VLOOKUP($B301,INDIRECT(K301),6,FALSE))</f>
        <v>8.44</v>
      </c>
      <c r="G301" s="16" t="str">
        <f t="shared" ref="G301" ca="1" si="414">"U" &amp; ROW(G301)+1-$B301 &amp; ":U" &amp; ROW(G301)-$B301+VLOOKUP(1,INDIRECT("A" &amp; ROW(G301)+1-$B301 &amp; ":B999"),2,0)</f>
        <v>U316:U316</v>
      </c>
      <c r="H301" s="16" t="str">
        <f t="shared" ref="H301" ca="1" si="415">"R" &amp; ROW(H301)+1-$B301 &amp; ":R" &amp; ROW(H301)-$B301+VLOOKUP(1,INDIRECT("A" &amp; ROW(H301)+1-$B301 &amp; ":B999"),2,0)</f>
        <v>R316:R316</v>
      </c>
      <c r="I301" s="16" t="str">
        <f t="shared" ref="I301" ca="1" si="416">"S" &amp; ROW(I301)+1-$B301 &amp; ":S" &amp; ROW(I301)-$B301+VLOOKUP(1,INDIRECT("A" &amp; ROW(I301)+1-$B301 &amp; ":B999"),2,0)</f>
        <v>S316:S316</v>
      </c>
      <c r="J301" s="16" t="str">
        <f t="shared" ref="J301" ca="1" si="417">"T" &amp; ROW(J301)+1-$B301 &amp; ":T" &amp; ROW(J301)-$B301+VLOOKUP(1,INDIRECT("A" &amp; ROW(J301)+1-$B301 &amp; ":B999"),2,0)</f>
        <v>T316:T316</v>
      </c>
      <c r="K301" s="16" t="str">
        <f t="shared" ref="K301" ca="1" si="418">"M" &amp; ROW(H301)+1-$B301 &amp; ":U" &amp; ROW(H301)-$B301+VLOOKUP(1,INDIRECT("A" &amp; ROW(H301)+1-$B301 &amp; ":B999"),2,0)</f>
        <v>M316:U316</v>
      </c>
      <c r="L301">
        <f t="shared" ref="L301" ca="1" si="419">IF(M301="","",RANK($U301,INDIRECT(G301),0))</f>
        <v>1</v>
      </c>
      <c r="M301" s="9">
        <v>24</v>
      </c>
      <c r="N301" s="23">
        <v>8.44</v>
      </c>
      <c r="O301" s="23">
        <v>0</v>
      </c>
      <c r="P301" s="23">
        <v>0</v>
      </c>
      <c r="Q301" s="23">
        <f t="shared" ref="Q301" ca="1" si="420">IF(RANK($O301,$O301:$Q301,0)=1,$O301,IF(RANK($P301,$O301:$Q301,0)=1,$P301,$Q301))</f>
        <v>8.44</v>
      </c>
      <c r="R301" s="23">
        <f t="shared" ref="R301" ca="1" si="421">IF(RANK($O301,$O301:$Q301,0)=2,$O301,IF(RANK($P301,$O301:$Q301,0)=2,$P301,$Q301))</f>
        <v>0</v>
      </c>
      <c r="S301" s="23">
        <f t="shared" ref="S301" ca="1" si="422">IF(RANK($O301,$O301:$Q301,0)=3,$O301,IF(RANK($P301,$O301:$Q301,0)=3,$P301,$Q301))</f>
        <v>0</v>
      </c>
      <c r="T301" s="23">
        <f t="shared" ref="T301" ca="1" si="423">((($R301)*10000)+$S301)*10000+$T301+$N301/1000</f>
        <v>844000000.02400005</v>
      </c>
    </row>
    <row r="305" spans="1:22" ht="18" x14ac:dyDescent="0.25">
      <c r="A305" s="13" t="s">
        <v>0</v>
      </c>
      <c r="B305" s="13" t="s">
        <v>318</v>
      </c>
      <c r="C305" s="14"/>
      <c r="D305" s="13"/>
      <c r="E305" s="14"/>
      <c r="F305" s="15"/>
      <c r="I305" s="16"/>
      <c r="J305" s="16"/>
      <c r="K305" s="16"/>
      <c r="M305" s="17" t="s">
        <v>271</v>
      </c>
      <c r="N305" s="18"/>
      <c r="O305" s="18"/>
      <c r="P305" s="19"/>
      <c r="Q305" s="19"/>
      <c r="R305" s="19"/>
      <c r="S305" s="19"/>
      <c r="T305" s="20"/>
      <c r="U305" s="20"/>
      <c r="V305" s="20"/>
    </row>
    <row r="306" spans="1:22" ht="18" x14ac:dyDescent="0.25">
      <c r="A306" s="13"/>
      <c r="B306" s="14"/>
      <c r="C306" s="13"/>
      <c r="D306" s="21"/>
      <c r="E306" s="14"/>
      <c r="F306" s="22"/>
      <c r="I306" s="16"/>
      <c r="J306" s="16"/>
      <c r="K306" s="16"/>
      <c r="N306" s="23"/>
      <c r="O306" s="23"/>
      <c r="P306" s="23"/>
      <c r="Q306" s="23"/>
      <c r="R306" s="23"/>
      <c r="S306" s="23"/>
    </row>
    <row r="307" spans="1:22" ht="16.5" thickBot="1" x14ac:dyDescent="0.3">
      <c r="A307" s="5" t="s">
        <v>3</v>
      </c>
      <c r="B307" s="5" t="s">
        <v>4</v>
      </c>
      <c r="C307" s="5" t="s">
        <v>5</v>
      </c>
      <c r="D307" s="5" t="s">
        <v>6</v>
      </c>
      <c r="E307" s="5" t="s">
        <v>7</v>
      </c>
      <c r="F307" s="6" t="s">
        <v>272</v>
      </c>
      <c r="G307" s="24" t="s">
        <v>273</v>
      </c>
      <c r="H307" s="24" t="s">
        <v>274</v>
      </c>
      <c r="I307" s="24" t="s">
        <v>275</v>
      </c>
      <c r="J307" s="24" t="s">
        <v>276</v>
      </c>
      <c r="K307" s="24" t="s">
        <v>277</v>
      </c>
      <c r="L307" s="25" t="s">
        <v>278</v>
      </c>
      <c r="M307" s="26" t="s">
        <v>4</v>
      </c>
      <c r="N307" s="27" t="s">
        <v>279</v>
      </c>
      <c r="O307" s="27" t="s">
        <v>280</v>
      </c>
      <c r="P307" s="27" t="s">
        <v>281</v>
      </c>
      <c r="Q307" s="28" t="s">
        <v>282</v>
      </c>
      <c r="R307" s="28" t="s">
        <v>283</v>
      </c>
      <c r="S307" s="28" t="s">
        <v>284</v>
      </c>
      <c r="T307" s="25" t="s">
        <v>285</v>
      </c>
    </row>
    <row r="308" spans="1:22" ht="15.75" x14ac:dyDescent="0.25">
      <c r="A308" s="29"/>
      <c r="B308" s="29"/>
      <c r="C308" s="29"/>
      <c r="D308" s="29"/>
      <c r="E308" s="29"/>
      <c r="F308" s="30"/>
      <c r="G308" s="16"/>
      <c r="H308" s="16"/>
      <c r="I308" s="16"/>
      <c r="J308" s="16"/>
      <c r="K308" s="16"/>
      <c r="N308" s="23"/>
      <c r="O308" s="23"/>
      <c r="P308" s="23"/>
      <c r="Q308" s="23"/>
      <c r="R308" s="23"/>
      <c r="S308" s="23"/>
      <c r="T308" s="23"/>
    </row>
    <row r="309" spans="1:22" x14ac:dyDescent="0.25">
      <c r="A309" s="31">
        <f t="shared" ref="A309:A311" si="424">IF(A308="",1,A308+1)</f>
        <v>1</v>
      </c>
      <c r="B309" s="31">
        <f ca="1">IF(L309="","",VLOOKUP($B309,INDIRECT(K309),2,FALSE))</f>
        <v>135</v>
      </c>
      <c r="C309" s="14" t="str">
        <f ca="1">IF($C309="","",IF(ISERROR(VLOOKUP(B309,Athletes,2,FALSE)),"Unknown Athlete",PROPER(VLOOKUP(B309,Athletes,2,FALSE))))</f>
        <v>Phoebe Isabel Devon Milburn</v>
      </c>
      <c r="D309" s="14" t="str">
        <f ca="1">IF($C309="","",IF(VLOOKUP(B309,Athletes,3,FALSE)="","",VLOOKUP(B309,Athletes,3,FALSE)))</f>
        <v>TAC</v>
      </c>
      <c r="E309" s="14" t="str">
        <f ca="1">IF($C309="","",IF(ISERROR(VLOOKUP(B309,Athletes,6,FALSE)),"",VLOOKUP(B309,Athletes,6,FALSE)))</f>
        <v>U20 Women</v>
      </c>
      <c r="F309" s="32">
        <f t="shared" ref="F309:F311" ca="1" si="425">IF(L309="","",VLOOKUP($B309,INDIRECT(K309),6,FALSE))</f>
        <v>8.7899999999999991</v>
      </c>
      <c r="G309" s="16" t="str">
        <f t="shared" ref="G309:G311" ca="1" si="426">"U" &amp; ROW(G309)+1-$B309 &amp; ":U" &amp; ROW(G309)-$B309+VLOOKUP(1,INDIRECT("A" &amp; ROW(G309)+1-$B309 &amp; ":B999"),2,0)</f>
        <v>U324:U326</v>
      </c>
      <c r="H309" s="16" t="str">
        <f t="shared" ref="H309:H311" ca="1" si="427">"R" &amp; ROW(H309)+1-$B309 &amp; ":R" &amp; ROW(H309)-$B309+VLOOKUP(1,INDIRECT("A" &amp; ROW(H309)+1-$B309 &amp; ":B999"),2,0)</f>
        <v>R324:R326</v>
      </c>
      <c r="I309" s="16" t="str">
        <f t="shared" ref="I309:I311" ca="1" si="428">"S" &amp; ROW(I309)+1-$B309 &amp; ":S" &amp; ROW(I309)-$B309+VLOOKUP(1,INDIRECT("A" &amp; ROW(I309)+1-$B309 &amp; ":B999"),2,0)</f>
        <v>S324:S326</v>
      </c>
      <c r="J309" s="16" t="str">
        <f t="shared" ref="J309:J311" ca="1" si="429">"T" &amp; ROW(J309)+1-$B309 &amp; ":T" &amp; ROW(J309)-$B309+VLOOKUP(1,INDIRECT("A" &amp; ROW(J309)+1-$B309 &amp; ":B999"),2,0)</f>
        <v>T324:T326</v>
      </c>
      <c r="K309" s="16" t="str">
        <f t="shared" ref="K309:K311" ca="1" si="430">"M" &amp; ROW(H309)+1-$B309 &amp; ":U" &amp; ROW(H309)-$B309+VLOOKUP(1,INDIRECT("A" &amp; ROW(H309)+1-$B309 &amp; ":B999"),2,0)</f>
        <v>M324:U326</v>
      </c>
      <c r="L309">
        <f t="shared" ref="L309:L311" ca="1" si="431">IF(M309="","",RANK($U309,INDIRECT(G309),0))</f>
        <v>1</v>
      </c>
      <c r="M309" s="9">
        <v>135</v>
      </c>
      <c r="N309" s="23">
        <v>8.7899999999999991</v>
      </c>
      <c r="O309" s="23">
        <v>0</v>
      </c>
      <c r="P309" s="23">
        <v>0</v>
      </c>
      <c r="Q309" s="23">
        <f t="shared" ref="Q309:Q311" ca="1" si="432">IF(RANK($O309,$O309:$Q309,0)=1,$O309,IF(RANK($P309,$O309:$Q309,0)=1,$P309,$Q309))</f>
        <v>8.7899999999999991</v>
      </c>
      <c r="R309" s="23">
        <f t="shared" ref="R309:R311" ca="1" si="433">IF(RANK($O309,$O309:$Q309,0)=2,$O309,IF(RANK($P309,$O309:$Q309,0)=2,$P309,$Q309))</f>
        <v>0</v>
      </c>
      <c r="S309" s="23">
        <f t="shared" ref="S309:S311" ca="1" si="434">IF(RANK($O309,$O309:$Q309,0)=3,$O309,IF(RANK($P309,$O309:$Q309,0)=3,$P309,$Q309))</f>
        <v>0</v>
      </c>
      <c r="T309" s="23">
        <f t="shared" ref="T309:T311" ca="1" si="435">((($R309)*10000)+$S309)*10000+$T309+$N309/1000</f>
        <v>879000000.13499987</v>
      </c>
    </row>
    <row r="310" spans="1:22" x14ac:dyDescent="0.25">
      <c r="A310" s="31">
        <f t="shared" si="424"/>
        <v>2</v>
      </c>
      <c r="B310" s="31">
        <f t="shared" ref="B310:B311" ca="1" si="436">IF(L310="","",VLOOKUP($B310,INDIRECT(K310),2,FALSE))</f>
        <v>65</v>
      </c>
      <c r="C310" s="14" t="str">
        <f ca="1">IF($C310="","",IF(ISERROR(VLOOKUP(B310,Athletes,2,FALSE)),"Unknown Athlete",PROPER(VLOOKUP(B310,Athletes,2,FALSE))))</f>
        <v>Hannah Clemo</v>
      </c>
      <c r="D310" s="14" t="str">
        <f ca="1">IF($C310="","",IF(VLOOKUP(B310,Athletes,3,FALSE)="","",VLOOKUP(B310,Athletes,3,FALSE)))</f>
        <v>N&amp;P</v>
      </c>
      <c r="E310" s="14" t="str">
        <f ca="1">IF($C310="","",IF(ISERROR(VLOOKUP(B310,Athletes,6,FALSE)),"",VLOOKUP(B310,Athletes,6,FALSE)))</f>
        <v>U20 Women</v>
      </c>
      <c r="F310" s="32">
        <f t="shared" ca="1" si="425"/>
        <v>8.67</v>
      </c>
      <c r="G310" s="16" t="str">
        <f t="shared" ca="1" si="426"/>
        <v>U324:U326</v>
      </c>
      <c r="H310" s="16" t="str">
        <f t="shared" ca="1" si="427"/>
        <v>R324:R326</v>
      </c>
      <c r="I310" s="16" t="str">
        <f t="shared" ca="1" si="428"/>
        <v>S324:S326</v>
      </c>
      <c r="J310" s="16" t="str">
        <f t="shared" ca="1" si="429"/>
        <v>T324:T326</v>
      </c>
      <c r="K310" s="16" t="str">
        <f t="shared" ca="1" si="430"/>
        <v>M324:U326</v>
      </c>
      <c r="L310">
        <f t="shared" ca="1" si="431"/>
        <v>2</v>
      </c>
      <c r="M310" s="9">
        <v>65</v>
      </c>
      <c r="N310" s="23">
        <v>8.67</v>
      </c>
      <c r="O310" s="23">
        <v>0</v>
      </c>
      <c r="P310" s="23">
        <v>0</v>
      </c>
      <c r="Q310" s="23">
        <f t="shared" ca="1" si="432"/>
        <v>8.67</v>
      </c>
      <c r="R310" s="23">
        <f t="shared" ca="1" si="433"/>
        <v>0</v>
      </c>
      <c r="S310" s="23">
        <f t="shared" ca="1" si="434"/>
        <v>0</v>
      </c>
      <c r="T310" s="23">
        <f t="shared" ca="1" si="435"/>
        <v>867000000.06500006</v>
      </c>
    </row>
    <row r="311" spans="1:22" x14ac:dyDescent="0.25">
      <c r="A311" s="31">
        <f t="shared" si="424"/>
        <v>3</v>
      </c>
      <c r="B311" s="31">
        <f t="shared" ca="1" si="436"/>
        <v>128</v>
      </c>
      <c r="C311" s="14" t="str">
        <f ca="1">IF($C311="","",IF(ISERROR(VLOOKUP(B311,Athletes,2,FALSE)),"Unknown Athlete",PROPER(VLOOKUP(B311,Athletes,2,FALSE))))</f>
        <v>Ella Patterson</v>
      </c>
      <c r="D311" s="14" t="str">
        <f ca="1">IF($C311="","",IF(VLOOKUP(B311,Athletes,3,FALSE)="","",VLOOKUP(B311,Athletes,3,FALSE)))</f>
        <v>TAC</v>
      </c>
      <c r="E311" s="14" t="str">
        <f ca="1">IF($C311="","",IF(ISERROR(VLOOKUP(B311,Athletes,6,FALSE)),"",VLOOKUP(B311,Athletes,6,FALSE)))</f>
        <v>U20 Women</v>
      </c>
      <c r="F311" s="32">
        <f t="shared" ca="1" si="425"/>
        <v>7.44</v>
      </c>
      <c r="G311" s="16" t="str">
        <f t="shared" ca="1" si="426"/>
        <v>U324:U326</v>
      </c>
      <c r="H311" s="16" t="str">
        <f t="shared" ca="1" si="427"/>
        <v>R324:R326</v>
      </c>
      <c r="I311" s="16" t="str">
        <f t="shared" ca="1" si="428"/>
        <v>S324:S326</v>
      </c>
      <c r="J311" s="16" t="str">
        <f t="shared" ca="1" si="429"/>
        <v>T324:T326</v>
      </c>
      <c r="K311" s="16" t="str">
        <f t="shared" ca="1" si="430"/>
        <v>M324:U326</v>
      </c>
      <c r="L311">
        <f t="shared" ca="1" si="431"/>
        <v>3</v>
      </c>
      <c r="M311" s="9">
        <v>128</v>
      </c>
      <c r="N311" s="23">
        <v>7.44</v>
      </c>
      <c r="O311" s="23">
        <v>0</v>
      </c>
      <c r="P311" s="23">
        <v>0</v>
      </c>
      <c r="Q311" s="23">
        <f t="shared" ca="1" si="432"/>
        <v>7.44</v>
      </c>
      <c r="R311" s="23">
        <f t="shared" ca="1" si="433"/>
        <v>0</v>
      </c>
      <c r="S311" s="23">
        <f t="shared" ca="1" si="434"/>
        <v>0</v>
      </c>
      <c r="T311" s="23">
        <f t="shared" ca="1" si="435"/>
        <v>744000000.12800002</v>
      </c>
    </row>
    <row r="315" spans="1:22" ht="18" x14ac:dyDescent="0.25">
      <c r="A315" s="13" t="s">
        <v>0</v>
      </c>
      <c r="B315" s="13" t="s">
        <v>319</v>
      </c>
      <c r="C315" s="14"/>
      <c r="D315" s="13"/>
      <c r="E315" s="14"/>
      <c r="F315" s="15"/>
      <c r="I315" s="16"/>
      <c r="J315" s="16"/>
      <c r="K315" s="16"/>
      <c r="M315" s="17" t="s">
        <v>271</v>
      </c>
      <c r="N315" s="18"/>
      <c r="O315" s="18"/>
      <c r="P315" s="19"/>
      <c r="Q315" s="19"/>
      <c r="R315" s="19"/>
      <c r="S315" s="19"/>
      <c r="T315" s="20"/>
      <c r="U315" s="20"/>
      <c r="V315" s="20"/>
    </row>
    <row r="316" spans="1:22" ht="18" x14ac:dyDescent="0.25">
      <c r="A316" s="13"/>
      <c r="B316" s="14"/>
      <c r="C316" s="13"/>
      <c r="D316" s="21"/>
      <c r="E316" s="14"/>
      <c r="F316" s="22"/>
      <c r="I316" s="16"/>
      <c r="J316" s="16"/>
      <c r="K316" s="16"/>
      <c r="N316" s="23"/>
      <c r="O316" s="23"/>
      <c r="P316" s="23"/>
      <c r="Q316" s="23"/>
      <c r="R316" s="23"/>
      <c r="S316" s="23"/>
    </row>
    <row r="317" spans="1:22" ht="16.5" thickBot="1" x14ac:dyDescent="0.3">
      <c r="A317" s="5" t="s">
        <v>3</v>
      </c>
      <c r="B317" s="5" t="s">
        <v>4</v>
      </c>
      <c r="C317" s="5" t="s">
        <v>5</v>
      </c>
      <c r="D317" s="5" t="s">
        <v>6</v>
      </c>
      <c r="E317" s="5" t="s">
        <v>7</v>
      </c>
      <c r="F317" s="6" t="s">
        <v>272</v>
      </c>
      <c r="G317" s="24" t="s">
        <v>273</v>
      </c>
      <c r="H317" s="24" t="s">
        <v>274</v>
      </c>
      <c r="I317" s="24" t="s">
        <v>275</v>
      </c>
      <c r="J317" s="24" t="s">
        <v>276</v>
      </c>
      <c r="K317" s="24" t="s">
        <v>277</v>
      </c>
      <c r="L317" s="25" t="s">
        <v>278</v>
      </c>
      <c r="M317" s="26" t="s">
        <v>4</v>
      </c>
      <c r="N317" s="27" t="s">
        <v>279</v>
      </c>
      <c r="O317" s="27" t="s">
        <v>280</v>
      </c>
      <c r="P317" s="27" t="s">
        <v>281</v>
      </c>
      <c r="Q317" s="28" t="s">
        <v>282</v>
      </c>
      <c r="R317" s="28" t="s">
        <v>283</v>
      </c>
      <c r="S317" s="28" t="s">
        <v>284</v>
      </c>
      <c r="T317" s="25" t="s">
        <v>285</v>
      </c>
    </row>
    <row r="318" spans="1:22" ht="15.75" x14ac:dyDescent="0.25">
      <c r="A318" s="29"/>
      <c r="B318" s="29"/>
      <c r="C318" s="29"/>
      <c r="D318" s="29"/>
      <c r="E318" s="29"/>
      <c r="F318" s="30"/>
      <c r="G318" s="16"/>
      <c r="H318" s="16"/>
      <c r="I318" s="16"/>
      <c r="J318" s="16"/>
      <c r="K318" s="16"/>
      <c r="N318" s="23"/>
      <c r="O318" s="23"/>
      <c r="P318" s="23"/>
      <c r="Q318" s="23"/>
      <c r="R318" s="23"/>
      <c r="S318" s="23"/>
      <c r="T318" s="23"/>
    </row>
    <row r="319" spans="1:22" x14ac:dyDescent="0.25">
      <c r="A319" s="31">
        <f t="shared" ref="A319" si="437">IF(A318="",1,A318+1)</f>
        <v>1</v>
      </c>
      <c r="B319" s="31">
        <f ca="1">IF(L319="","",VLOOKUP($B319,INDIRECT(K319),2,FALSE))</f>
        <v>151</v>
      </c>
      <c r="C319" s="14" t="str">
        <f ca="1">IF($C319="","",IF(ISERROR(VLOOKUP(B319,Athletes,2,FALSE)),"Unknown Athlete",PROPER(VLOOKUP(B319,Athletes,2,FALSE))))</f>
        <v>Kerensa Riley</v>
      </c>
      <c r="D319" s="14" t="str">
        <f ca="1">IF($C319="","",IF(VLOOKUP(B319,Athletes,3,FALSE)="","",VLOOKUP(B319,Athletes,3,FALSE)))</f>
        <v>CAC</v>
      </c>
      <c r="E319" s="14" t="str">
        <f ca="1">IF($C319="","",IF(ISERROR(VLOOKUP(B319,Athletes,6,FALSE)),"",VLOOKUP(B319,Athletes,6,FALSE)))</f>
        <v>Senior Women</v>
      </c>
      <c r="F319" s="32">
        <f t="shared" ref="F319" ca="1" si="438">IF(L319="","",VLOOKUP($B319,INDIRECT(K319),6,FALSE))</f>
        <v>8.83</v>
      </c>
      <c r="G319" s="16" t="str">
        <f t="shared" ref="G319" ca="1" si="439">"U" &amp; ROW(G319)+1-$B319 &amp; ":U" &amp; ROW(G319)-$B319+VLOOKUP(1,INDIRECT("A" &amp; ROW(G319)+1-$B319 &amp; ":B999"),2,0)</f>
        <v>U334:U334</v>
      </c>
      <c r="H319" s="16" t="str">
        <f t="shared" ref="H319" ca="1" si="440">"R" &amp; ROW(H319)+1-$B319 &amp; ":R" &amp; ROW(H319)-$B319+VLOOKUP(1,INDIRECT("A" &amp; ROW(H319)+1-$B319 &amp; ":B999"),2,0)</f>
        <v>R334:R334</v>
      </c>
      <c r="I319" s="16" t="str">
        <f t="shared" ref="I319" ca="1" si="441">"S" &amp; ROW(I319)+1-$B319 &amp; ":S" &amp; ROW(I319)-$B319+VLOOKUP(1,INDIRECT("A" &amp; ROW(I319)+1-$B319 &amp; ":B999"),2,0)</f>
        <v>S334:S334</v>
      </c>
      <c r="J319" s="16" t="str">
        <f t="shared" ref="J319" ca="1" si="442">"T" &amp; ROW(J319)+1-$B319 &amp; ":T" &amp; ROW(J319)-$B319+VLOOKUP(1,INDIRECT("A" &amp; ROW(J319)+1-$B319 &amp; ":B999"),2,0)</f>
        <v>T334:T334</v>
      </c>
      <c r="K319" s="16" t="str">
        <f t="shared" ref="K319" ca="1" si="443">"M" &amp; ROW(H319)+1-$B319 &amp; ":U" &amp; ROW(H319)-$B319+VLOOKUP(1,INDIRECT("A" &amp; ROW(H319)+1-$B319 &amp; ":B999"),2,0)</f>
        <v>M334:U334</v>
      </c>
      <c r="L319">
        <f t="shared" ref="L319" ca="1" si="444">IF(M319="","",RANK($U319,INDIRECT(G319),0))</f>
        <v>1</v>
      </c>
      <c r="M319" s="9">
        <v>151</v>
      </c>
      <c r="N319" s="23">
        <v>8.83</v>
      </c>
      <c r="O319" s="23">
        <v>0</v>
      </c>
      <c r="P319" s="23">
        <v>0</v>
      </c>
      <c r="Q319" s="23">
        <f t="shared" ref="Q319" ca="1" si="445">IF(RANK($O319,$O319:$Q319,0)=1,$O319,IF(RANK($P319,$O319:$Q319,0)=1,$P319,$Q319))</f>
        <v>8.83</v>
      </c>
      <c r="R319" s="23">
        <f t="shared" ref="R319" ca="1" si="446">IF(RANK($O319,$O319:$Q319,0)=2,$O319,IF(RANK($P319,$O319:$Q319,0)=2,$P319,$Q319))</f>
        <v>0</v>
      </c>
      <c r="S319" s="23">
        <f t="shared" ref="S319" ca="1" si="447">IF(RANK($O319,$O319:$Q319,0)=3,$O319,IF(RANK($P319,$O319:$Q319,0)=3,$P319,$Q319))</f>
        <v>0</v>
      </c>
      <c r="T319" s="23">
        <f t="shared" ref="T319" ca="1" si="448">((($R319)*10000)+$S319)*10000+$T319+$N319/1000</f>
        <v>883000000.15100002</v>
      </c>
    </row>
    <row r="323" spans="1:22" ht="18" x14ac:dyDescent="0.25">
      <c r="A323" s="13" t="s">
        <v>0</v>
      </c>
      <c r="B323" s="13" t="s">
        <v>320</v>
      </c>
      <c r="C323" s="14"/>
      <c r="D323" s="13"/>
      <c r="E323" s="14"/>
      <c r="F323" s="15"/>
      <c r="I323" s="16"/>
      <c r="J323" s="16"/>
      <c r="K323" s="16"/>
      <c r="M323" s="17" t="s">
        <v>271</v>
      </c>
      <c r="N323" s="18"/>
      <c r="O323" s="18"/>
      <c r="P323" s="19"/>
      <c r="Q323" s="19"/>
      <c r="R323" s="19"/>
      <c r="S323" s="19"/>
      <c r="T323" s="20"/>
      <c r="U323" s="20"/>
      <c r="V323" s="20"/>
    </row>
    <row r="324" spans="1:22" ht="18" x14ac:dyDescent="0.25">
      <c r="A324" s="13"/>
      <c r="B324" s="14"/>
      <c r="C324" s="13"/>
      <c r="D324" s="21"/>
      <c r="E324" s="14"/>
      <c r="F324" s="22"/>
      <c r="I324" s="16"/>
      <c r="J324" s="16"/>
      <c r="K324" s="16"/>
      <c r="N324" s="23"/>
      <c r="O324" s="23"/>
      <c r="P324" s="23"/>
      <c r="Q324" s="23"/>
      <c r="R324" s="23"/>
      <c r="S324" s="23"/>
    </row>
    <row r="325" spans="1:22" ht="16.5" thickBot="1" x14ac:dyDescent="0.3">
      <c r="A325" s="5" t="s">
        <v>3</v>
      </c>
      <c r="B325" s="5" t="s">
        <v>4</v>
      </c>
      <c r="C325" s="5" t="s">
        <v>5</v>
      </c>
      <c r="D325" s="5" t="s">
        <v>6</v>
      </c>
      <c r="E325" s="5" t="s">
        <v>7</v>
      </c>
      <c r="F325" s="6" t="s">
        <v>272</v>
      </c>
      <c r="G325" s="24" t="s">
        <v>273</v>
      </c>
      <c r="H325" s="24" t="s">
        <v>274</v>
      </c>
      <c r="I325" s="24" t="s">
        <v>275</v>
      </c>
      <c r="J325" s="24" t="s">
        <v>276</v>
      </c>
      <c r="K325" s="24" t="s">
        <v>277</v>
      </c>
      <c r="L325" s="25" t="s">
        <v>278</v>
      </c>
      <c r="M325" s="26" t="s">
        <v>4</v>
      </c>
      <c r="N325" s="27" t="s">
        <v>279</v>
      </c>
      <c r="O325" s="27" t="s">
        <v>280</v>
      </c>
      <c r="P325" s="27" t="s">
        <v>281</v>
      </c>
      <c r="Q325" s="28" t="s">
        <v>282</v>
      </c>
      <c r="R325" s="28" t="s">
        <v>283</v>
      </c>
      <c r="S325" s="28" t="s">
        <v>284</v>
      </c>
      <c r="T325" s="25" t="s">
        <v>285</v>
      </c>
    </row>
    <row r="326" spans="1:22" ht="15.75" x14ac:dyDescent="0.25">
      <c r="A326" s="29"/>
      <c r="B326" s="29"/>
      <c r="C326" s="29"/>
      <c r="D326" s="29"/>
      <c r="E326" s="29"/>
      <c r="F326" s="30"/>
      <c r="G326" s="16"/>
      <c r="H326" s="16"/>
      <c r="I326" s="16"/>
      <c r="J326" s="16"/>
      <c r="K326" s="16"/>
      <c r="N326" s="23"/>
      <c r="O326" s="23"/>
      <c r="P326" s="23"/>
      <c r="Q326" s="23"/>
      <c r="R326" s="23"/>
      <c r="S326" s="23"/>
      <c r="T326" s="23"/>
    </row>
    <row r="327" spans="1:22" x14ac:dyDescent="0.25">
      <c r="A327" s="31">
        <f t="shared" ref="A327" si="449">IF(A326="",1,A326+1)</f>
        <v>1</v>
      </c>
      <c r="B327" s="31">
        <f ca="1">IF(L327="","",VLOOKUP($B327,INDIRECT(K327),2,FALSE))</f>
        <v>159</v>
      </c>
      <c r="C327" s="14" t="str">
        <f ca="1">IF($C327="","",IF(ISERROR(VLOOKUP(B327,Athletes,2,FALSE)),"Unknown Athlete",PROPER(VLOOKUP(B327,Athletes,2,FALSE))))</f>
        <v>Jerry Kevern</v>
      </c>
      <c r="D327" s="14" t="str">
        <f ca="1">IF($C327="","",IF(VLOOKUP(B327,Athletes,3,FALSE)="","",VLOOKUP(B327,Athletes,3,FALSE)))</f>
        <v>COPAC</v>
      </c>
      <c r="E327" s="14" t="str">
        <f ca="1">IF($C327="","",IF(ISERROR(VLOOKUP(B327,Athletes,6,FALSE)),"",VLOOKUP(B327,Athletes,6,FALSE)))</f>
        <v>V55M</v>
      </c>
      <c r="F327" s="32">
        <f t="shared" ref="F327" ca="1" si="450">IF(L327="","",VLOOKUP($B327,INDIRECT(K327),6,FALSE))</f>
        <v>7.5</v>
      </c>
      <c r="G327" s="16" t="str">
        <f t="shared" ref="G327" ca="1" si="451">"U" &amp; ROW(G327)+1-$B327 &amp; ":U" &amp; ROW(G327)-$B327+VLOOKUP(1,INDIRECT("A" &amp; ROW(G327)+1-$B327 &amp; ":B999"),2,0)</f>
        <v>U342:U342</v>
      </c>
      <c r="H327" s="16" t="str">
        <f t="shared" ref="H327" ca="1" si="452">"R" &amp; ROW(H327)+1-$B327 &amp; ":R" &amp; ROW(H327)-$B327+VLOOKUP(1,INDIRECT("A" &amp; ROW(H327)+1-$B327 &amp; ":B999"),2,0)</f>
        <v>R342:R342</v>
      </c>
      <c r="I327" s="16" t="str">
        <f t="shared" ref="I327" ca="1" si="453">"S" &amp; ROW(I327)+1-$B327 &amp; ":S" &amp; ROW(I327)-$B327+VLOOKUP(1,INDIRECT("A" &amp; ROW(I327)+1-$B327 &amp; ":B999"),2,0)</f>
        <v>S342:S342</v>
      </c>
      <c r="J327" s="16" t="str">
        <f t="shared" ref="J327" ca="1" si="454">"T" &amp; ROW(J327)+1-$B327 &amp; ":T" &amp; ROW(J327)-$B327+VLOOKUP(1,INDIRECT("A" &amp; ROW(J327)+1-$B327 &amp; ":B999"),2,0)</f>
        <v>T342:T342</v>
      </c>
      <c r="K327" s="16" t="str">
        <f t="shared" ref="K327" ca="1" si="455">"M" &amp; ROW(H327)+1-$B327 &amp; ":U" &amp; ROW(H327)-$B327+VLOOKUP(1,INDIRECT("A" &amp; ROW(H327)+1-$B327 &amp; ":B999"),2,0)</f>
        <v>M342:U342</v>
      </c>
      <c r="L327">
        <f t="shared" ref="L327" ca="1" si="456">IF(M327="","",RANK($U327,INDIRECT(G327),0))</f>
        <v>1</v>
      </c>
      <c r="M327" s="9">
        <v>159</v>
      </c>
      <c r="N327" s="23">
        <v>7.5</v>
      </c>
      <c r="O327" s="23">
        <v>0</v>
      </c>
      <c r="P327" s="23">
        <v>0</v>
      </c>
      <c r="Q327" s="23">
        <f t="shared" ref="Q327" ca="1" si="457">IF(RANK($O327,$O327:$Q327,0)=1,$O327,IF(RANK($P327,$O327:$Q327,0)=1,$P327,$Q327))</f>
        <v>7.5</v>
      </c>
      <c r="R327" s="23">
        <f t="shared" ref="R327" ca="1" si="458">IF(RANK($O327,$O327:$Q327,0)=2,$O327,IF(RANK($P327,$O327:$Q327,0)=2,$P327,$Q327))</f>
        <v>0</v>
      </c>
      <c r="S327" s="23">
        <f t="shared" ref="S327" ca="1" si="459">IF(RANK($O327,$O327:$Q327,0)=3,$O327,IF(RANK($P327,$O327:$Q327,0)=3,$P327,$Q327))</f>
        <v>0</v>
      </c>
      <c r="T327" s="23">
        <f t="shared" ref="T327" ca="1" si="460">((($R327)*10000)+$S327)*10000+$T327+$N327/1000</f>
        <v>750000000.15900004</v>
      </c>
    </row>
    <row r="331" spans="1:22" ht="18" x14ac:dyDescent="0.25">
      <c r="A331" s="13" t="s">
        <v>0</v>
      </c>
      <c r="B331" s="13" t="s">
        <v>321</v>
      </c>
      <c r="C331" s="14"/>
      <c r="D331" s="13"/>
      <c r="E331" s="14"/>
      <c r="F331" s="15"/>
      <c r="I331" s="16"/>
      <c r="J331" s="16"/>
      <c r="K331" s="16"/>
      <c r="M331" s="17" t="s">
        <v>271</v>
      </c>
      <c r="N331" s="18"/>
      <c r="O331" s="18"/>
      <c r="P331" s="19"/>
      <c r="Q331" s="19"/>
      <c r="R331" s="19"/>
      <c r="S331" s="19"/>
      <c r="T331" s="20"/>
      <c r="U331" s="20"/>
      <c r="V331" s="20"/>
    </row>
    <row r="332" spans="1:22" ht="18" x14ac:dyDescent="0.25">
      <c r="A332" s="13"/>
      <c r="B332" s="14"/>
      <c r="C332" s="13"/>
      <c r="D332" s="21"/>
      <c r="E332" s="14"/>
      <c r="F332" s="22"/>
      <c r="I332" s="16"/>
      <c r="J332" s="16"/>
      <c r="K332" s="16"/>
      <c r="N332" s="23"/>
      <c r="O332" s="23"/>
      <c r="P332" s="23"/>
      <c r="Q332" s="23"/>
      <c r="R332" s="23"/>
      <c r="S332" s="23"/>
    </row>
    <row r="333" spans="1:22" ht="16.5" thickBot="1" x14ac:dyDescent="0.3">
      <c r="A333" s="5" t="s">
        <v>3</v>
      </c>
      <c r="B333" s="5" t="s">
        <v>4</v>
      </c>
      <c r="C333" s="5" t="s">
        <v>5</v>
      </c>
      <c r="D333" s="5" t="s">
        <v>6</v>
      </c>
      <c r="E333" s="5" t="s">
        <v>7</v>
      </c>
      <c r="F333" s="6" t="s">
        <v>272</v>
      </c>
      <c r="G333" s="24" t="s">
        <v>273</v>
      </c>
      <c r="H333" s="24" t="s">
        <v>274</v>
      </c>
      <c r="I333" s="24" t="s">
        <v>275</v>
      </c>
      <c r="J333" s="24" t="s">
        <v>276</v>
      </c>
      <c r="K333" s="24" t="s">
        <v>277</v>
      </c>
      <c r="L333" s="25" t="s">
        <v>278</v>
      </c>
      <c r="M333" s="26" t="s">
        <v>4</v>
      </c>
      <c r="N333" s="27" t="s">
        <v>279</v>
      </c>
      <c r="O333" s="27" t="s">
        <v>280</v>
      </c>
      <c r="P333" s="27" t="s">
        <v>281</v>
      </c>
      <c r="Q333" s="28" t="s">
        <v>282</v>
      </c>
      <c r="R333" s="28" t="s">
        <v>283</v>
      </c>
      <c r="S333" s="28" t="s">
        <v>284</v>
      </c>
      <c r="T333" s="25" t="s">
        <v>285</v>
      </c>
    </row>
    <row r="334" spans="1:22" ht="15.75" x14ac:dyDescent="0.25">
      <c r="A334" s="29"/>
      <c r="B334" s="29"/>
      <c r="C334" s="29"/>
      <c r="D334" s="29"/>
      <c r="E334" s="29"/>
      <c r="F334" s="30"/>
      <c r="G334" s="16"/>
      <c r="H334" s="16"/>
      <c r="I334" s="16"/>
      <c r="J334" s="16"/>
      <c r="K334" s="16"/>
      <c r="N334" s="23"/>
      <c r="O334" s="23"/>
      <c r="P334" s="23"/>
      <c r="Q334" s="23"/>
      <c r="R334" s="23"/>
      <c r="S334" s="23"/>
      <c r="T334" s="23"/>
    </row>
    <row r="335" spans="1:22" x14ac:dyDescent="0.25">
      <c r="A335" s="31">
        <f t="shared" ref="A335:A337" si="461">IF(A334="",1,A334+1)</f>
        <v>1</v>
      </c>
      <c r="B335" s="31">
        <f ca="1">IF(L335="","",VLOOKUP($B335,INDIRECT(K335),2,FALSE))</f>
        <v>7</v>
      </c>
      <c r="C335" s="14" t="str">
        <f ca="1">IF($C335="","",IF(ISERROR(VLOOKUP(B335,Athletes,2,FALSE)),"Unknown Athlete",PROPER(VLOOKUP(B335,Athletes,2,FALSE))))</f>
        <v>Cara Ruby Ellis</v>
      </c>
      <c r="D335" s="14" t="str">
        <f ca="1">IF($C335="","",IF(VLOOKUP(B335,Athletes,3,FALSE)="","",VLOOKUP(B335,Athletes,3,FALSE)))</f>
        <v>CAC</v>
      </c>
      <c r="E335" s="14" t="str">
        <f ca="1">IF($C335="","",IF(ISERROR(VLOOKUP(B335,Athletes,6,FALSE)),"",VLOOKUP(B335,Athletes,6,FALSE)))</f>
        <v>U17W</v>
      </c>
      <c r="F335" s="32">
        <f t="shared" ref="F335:F337" ca="1" si="462">IF(L335="","",VLOOKUP($B335,INDIRECT(K335),6,FALSE))</f>
        <v>5.31</v>
      </c>
      <c r="G335" s="16" t="str">
        <f t="shared" ref="G335:G337" ca="1" si="463">"U" &amp; ROW(G335)+1-$B335 &amp; ":U" &amp; ROW(G335)-$B335+VLOOKUP(1,INDIRECT("A" &amp; ROW(G335)+1-$B335 &amp; ":B999"),2,0)</f>
        <v>U350:U352</v>
      </c>
      <c r="H335" s="16" t="str">
        <f t="shared" ref="H335:H337" ca="1" si="464">"R" &amp; ROW(H335)+1-$B335 &amp; ":R" &amp; ROW(H335)-$B335+VLOOKUP(1,INDIRECT("A" &amp; ROW(H335)+1-$B335 &amp; ":B999"),2,0)</f>
        <v>R350:R352</v>
      </c>
      <c r="I335" s="16" t="str">
        <f t="shared" ref="I335:I337" ca="1" si="465">"S" &amp; ROW(I335)+1-$B335 &amp; ":S" &amp; ROW(I335)-$B335+VLOOKUP(1,INDIRECT("A" &amp; ROW(I335)+1-$B335 &amp; ":B999"),2,0)</f>
        <v>S350:S352</v>
      </c>
      <c r="J335" s="16" t="str">
        <f t="shared" ref="J335:J337" ca="1" si="466">"T" &amp; ROW(J335)+1-$B335 &amp; ":T" &amp; ROW(J335)-$B335+VLOOKUP(1,INDIRECT("A" &amp; ROW(J335)+1-$B335 &amp; ":B999"),2,0)</f>
        <v>T350:T352</v>
      </c>
      <c r="K335" s="16" t="str">
        <f t="shared" ref="K335:K337" ca="1" si="467">"M" &amp; ROW(H335)+1-$B335 &amp; ":U" &amp; ROW(H335)-$B335+VLOOKUP(1,INDIRECT("A" &amp; ROW(H335)+1-$B335 &amp; ":B999"),2,0)</f>
        <v>M350:U352</v>
      </c>
      <c r="L335">
        <f t="shared" ref="L335:L337" ca="1" si="468">IF(M335="","",RANK($U335,INDIRECT(G335),0))</f>
        <v>1</v>
      </c>
      <c r="M335" s="9">
        <v>7</v>
      </c>
      <c r="N335" s="23">
        <v>5.31</v>
      </c>
      <c r="O335" s="23">
        <v>0</v>
      </c>
      <c r="P335" s="23">
        <v>0</v>
      </c>
      <c r="Q335" s="23">
        <f t="shared" ref="Q335:Q337" ca="1" si="469">IF(RANK($O335,$O335:$Q335,0)=1,$O335,IF(RANK($P335,$O335:$Q335,0)=1,$P335,$Q335))</f>
        <v>5.31</v>
      </c>
      <c r="R335" s="23">
        <f t="shared" ref="R335:R337" ca="1" si="470">IF(RANK($O335,$O335:$Q335,0)=2,$O335,IF(RANK($P335,$O335:$Q335,0)=2,$P335,$Q335))</f>
        <v>0</v>
      </c>
      <c r="S335" s="23">
        <f t="shared" ref="S335:S337" ca="1" si="471">IF(RANK($O335,$O335:$Q335,0)=3,$O335,IF(RANK($P335,$O335:$Q335,0)=3,$P335,$Q335))</f>
        <v>0</v>
      </c>
      <c r="T335" s="23">
        <f t="shared" ref="T335:T337" ca="1" si="472">((($R335)*10000)+$S335)*10000+$T335+$N335/1000</f>
        <v>531000000.00699997</v>
      </c>
    </row>
    <row r="336" spans="1:22" x14ac:dyDescent="0.25">
      <c r="A336" s="31">
        <f t="shared" si="461"/>
        <v>2</v>
      </c>
      <c r="B336" s="31">
        <f t="shared" ref="B336:B337" ca="1" si="473">IF(L336="","",VLOOKUP($B336,INDIRECT(K336),2,FALSE))</f>
        <v>9</v>
      </c>
      <c r="C336" s="14" t="str">
        <f ca="1">IF($C336="","",IF(ISERROR(VLOOKUP(B336,Athletes,2,FALSE)),"Unknown Athlete",PROPER(VLOOKUP(B336,Athletes,2,FALSE))))</f>
        <v>Elodie Mae Partington-Nash</v>
      </c>
      <c r="D336" s="14" t="str">
        <f ca="1">IF($C336="","",IF(VLOOKUP(B336,Athletes,3,FALSE)="","",VLOOKUP(B336,Athletes,3,FALSE)))</f>
        <v>CAC</v>
      </c>
      <c r="E336" s="14" t="str">
        <f ca="1">IF($C336="","",IF(ISERROR(VLOOKUP(B336,Athletes,6,FALSE)),"",VLOOKUP(B336,Athletes,6,FALSE)))</f>
        <v>U17W</v>
      </c>
      <c r="F336" s="32">
        <f t="shared" ca="1" si="462"/>
        <v>5.0199999999999996</v>
      </c>
      <c r="G336" s="16" t="str">
        <f t="shared" ca="1" si="463"/>
        <v>U350:U352</v>
      </c>
      <c r="H336" s="16" t="str">
        <f t="shared" ca="1" si="464"/>
        <v>R350:R352</v>
      </c>
      <c r="I336" s="16" t="str">
        <f t="shared" ca="1" si="465"/>
        <v>S350:S352</v>
      </c>
      <c r="J336" s="16" t="str">
        <f t="shared" ca="1" si="466"/>
        <v>T350:T352</v>
      </c>
      <c r="K336" s="16" t="str">
        <f t="shared" ca="1" si="467"/>
        <v>M350:U352</v>
      </c>
      <c r="L336">
        <f t="shared" ca="1" si="468"/>
        <v>2</v>
      </c>
      <c r="M336" s="9">
        <v>9</v>
      </c>
      <c r="N336" s="23">
        <v>5.0199999999999996</v>
      </c>
      <c r="O336" s="23">
        <v>0</v>
      </c>
      <c r="P336" s="23">
        <v>0</v>
      </c>
      <c r="Q336" s="23">
        <f t="shared" ca="1" si="469"/>
        <v>5.0199999999999996</v>
      </c>
      <c r="R336" s="23">
        <f t="shared" ca="1" si="470"/>
        <v>0</v>
      </c>
      <c r="S336" s="23">
        <f t="shared" ca="1" si="471"/>
        <v>0</v>
      </c>
      <c r="T336" s="23">
        <f t="shared" ca="1" si="472"/>
        <v>502000000.00899994</v>
      </c>
    </row>
    <row r="337" spans="1:22" x14ac:dyDescent="0.25">
      <c r="A337" s="31">
        <f t="shared" si="461"/>
        <v>3</v>
      </c>
      <c r="B337" s="31">
        <f t="shared" ca="1" si="473"/>
        <v>134</v>
      </c>
      <c r="C337" s="14" t="str">
        <f ca="1">IF($C337="","",IF(ISERROR(VLOOKUP(B337,Athletes,2,FALSE)),"Unknown Athlete",PROPER(VLOOKUP(B337,Athletes,2,FALSE))))</f>
        <v>Katelyn Rose Milburn</v>
      </c>
      <c r="D337" s="14" t="str">
        <f ca="1">IF($C337="","",IF(VLOOKUP(B337,Athletes,3,FALSE)="","",VLOOKUP(B337,Athletes,3,FALSE)))</f>
        <v>TAC</v>
      </c>
      <c r="E337" s="14" t="str">
        <f ca="1">IF($C337="","",IF(ISERROR(VLOOKUP(B337,Athletes,6,FALSE)),"",VLOOKUP(B337,Athletes,6,FALSE)))</f>
        <v>U17W</v>
      </c>
      <c r="F337" s="32">
        <f t="shared" ca="1" si="462"/>
        <v>4.8099999999999996</v>
      </c>
      <c r="G337" s="16" t="str">
        <f t="shared" ca="1" si="463"/>
        <v>U350:U352</v>
      </c>
      <c r="H337" s="16" t="str">
        <f t="shared" ca="1" si="464"/>
        <v>R350:R352</v>
      </c>
      <c r="I337" s="16" t="str">
        <f t="shared" ca="1" si="465"/>
        <v>S350:S352</v>
      </c>
      <c r="J337" s="16" t="str">
        <f t="shared" ca="1" si="466"/>
        <v>T350:T352</v>
      </c>
      <c r="K337" s="16" t="str">
        <f t="shared" ca="1" si="467"/>
        <v>M350:U352</v>
      </c>
      <c r="L337">
        <f t="shared" ca="1" si="468"/>
        <v>3</v>
      </c>
      <c r="M337" s="9">
        <v>134</v>
      </c>
      <c r="N337" s="23">
        <v>4.8099999999999996</v>
      </c>
      <c r="O337" s="23">
        <v>0</v>
      </c>
      <c r="P337" s="23">
        <v>0</v>
      </c>
      <c r="Q337" s="23">
        <f t="shared" ca="1" si="469"/>
        <v>4.8099999999999996</v>
      </c>
      <c r="R337" s="23">
        <f t="shared" ca="1" si="470"/>
        <v>0</v>
      </c>
      <c r="S337" s="23">
        <f t="shared" ca="1" si="471"/>
        <v>0</v>
      </c>
      <c r="T337" s="23">
        <f t="shared" ca="1" si="472"/>
        <v>481000000.13399994</v>
      </c>
    </row>
    <row r="341" spans="1:22" ht="18" x14ac:dyDescent="0.25">
      <c r="A341" s="13" t="s">
        <v>0</v>
      </c>
      <c r="B341" s="13" t="s">
        <v>322</v>
      </c>
      <c r="C341" s="14"/>
      <c r="D341" s="13"/>
      <c r="E341" s="14"/>
      <c r="F341" s="15"/>
      <c r="I341" s="16"/>
      <c r="J341" s="16"/>
      <c r="K341" s="16"/>
      <c r="M341" s="17" t="s">
        <v>271</v>
      </c>
      <c r="N341" s="18"/>
      <c r="O341" s="18"/>
      <c r="P341" s="19"/>
      <c r="Q341" s="19"/>
      <c r="R341" s="19"/>
      <c r="S341" s="19"/>
      <c r="T341" s="20"/>
      <c r="U341" s="20"/>
      <c r="V341" s="20"/>
    </row>
    <row r="342" spans="1:22" ht="18" x14ac:dyDescent="0.25">
      <c r="A342" s="13"/>
      <c r="B342" s="14"/>
      <c r="C342" s="13"/>
      <c r="D342" s="21"/>
      <c r="E342" s="14"/>
      <c r="F342" s="22"/>
      <c r="I342" s="16"/>
      <c r="J342" s="16"/>
      <c r="K342" s="16"/>
      <c r="N342" s="23"/>
      <c r="O342" s="23"/>
      <c r="P342" s="23"/>
      <c r="Q342" s="23"/>
      <c r="R342" s="23"/>
      <c r="S342" s="23"/>
    </row>
    <row r="343" spans="1:22" ht="16.5" thickBot="1" x14ac:dyDescent="0.3">
      <c r="A343" s="5" t="s">
        <v>3</v>
      </c>
      <c r="B343" s="5" t="s">
        <v>4</v>
      </c>
      <c r="C343" s="5" t="s">
        <v>5</v>
      </c>
      <c r="D343" s="5" t="s">
        <v>6</v>
      </c>
      <c r="E343" s="5" t="s">
        <v>7</v>
      </c>
      <c r="F343" s="6" t="s">
        <v>272</v>
      </c>
      <c r="G343" s="24" t="s">
        <v>273</v>
      </c>
      <c r="H343" s="24" t="s">
        <v>274</v>
      </c>
      <c r="I343" s="24" t="s">
        <v>275</v>
      </c>
      <c r="J343" s="24" t="s">
        <v>276</v>
      </c>
      <c r="K343" s="24" t="s">
        <v>277</v>
      </c>
      <c r="L343" s="25" t="s">
        <v>278</v>
      </c>
      <c r="M343" s="26" t="s">
        <v>4</v>
      </c>
      <c r="N343" s="27" t="s">
        <v>279</v>
      </c>
      <c r="O343" s="27" t="s">
        <v>280</v>
      </c>
      <c r="P343" s="27" t="s">
        <v>281</v>
      </c>
      <c r="Q343" s="28" t="s">
        <v>282</v>
      </c>
      <c r="R343" s="28" t="s">
        <v>283</v>
      </c>
      <c r="S343" s="28" t="s">
        <v>284</v>
      </c>
      <c r="T343" s="25" t="s">
        <v>285</v>
      </c>
    </row>
    <row r="344" spans="1:22" ht="15.75" x14ac:dyDescent="0.25">
      <c r="A344" s="29"/>
      <c r="B344" s="29"/>
      <c r="C344" s="29"/>
      <c r="D344" s="29"/>
      <c r="E344" s="29"/>
      <c r="F344" s="30"/>
      <c r="G344" s="16"/>
      <c r="H344" s="16"/>
      <c r="I344" s="16"/>
      <c r="J344" s="16"/>
      <c r="K344" s="16"/>
      <c r="N344" s="23"/>
      <c r="O344" s="23"/>
      <c r="P344" s="23"/>
      <c r="Q344" s="23"/>
      <c r="R344" s="23"/>
      <c r="S344" s="23"/>
      <c r="T344" s="23"/>
    </row>
    <row r="345" spans="1:22" x14ac:dyDescent="0.25">
      <c r="A345" s="31">
        <f t="shared" ref="A345" si="474">IF(A344="",1,A344+1)</f>
        <v>1</v>
      </c>
      <c r="B345" s="31">
        <f ca="1">IF(L345="","",VLOOKUP($B345,INDIRECT(K345),2,FALSE))</f>
        <v>27</v>
      </c>
      <c r="C345" s="14" t="str">
        <f ca="1">IF($C345="","",IF(ISERROR(VLOOKUP(B345,Athletes,2,FALSE)),"Unknown Athlete",PROPER(VLOOKUP(B345,Athletes,2,FALSE))))</f>
        <v>Lilian Ford</v>
      </c>
      <c r="D345" s="14" t="str">
        <f ca="1">IF($C345="","",IF(VLOOKUP(B345,Athletes,3,FALSE)="","",VLOOKUP(B345,Athletes,3,FALSE)))</f>
        <v>CAC</v>
      </c>
      <c r="E345" s="14" t="str">
        <f ca="1">IF($C345="","",IF(ISERROR(VLOOKUP(B345,Athletes,6,FALSE)),"",VLOOKUP(B345,Athletes,6,FALSE)))</f>
        <v>U20 Women</v>
      </c>
      <c r="F345" s="32">
        <f t="shared" ref="F345" ca="1" si="475">IF(L345="","",VLOOKUP($B345,INDIRECT(K345),6,FALSE))</f>
        <v>3.93</v>
      </c>
      <c r="G345" s="16" t="str">
        <f t="shared" ref="G345" ca="1" si="476">"U" &amp; ROW(G345)+1-$B345 &amp; ":U" &amp; ROW(G345)-$B345+VLOOKUP(1,INDIRECT("A" &amp; ROW(G345)+1-$B345 &amp; ":B999"),2,0)</f>
        <v>U360:U360</v>
      </c>
      <c r="H345" s="16" t="str">
        <f t="shared" ref="H345" ca="1" si="477">"R" &amp; ROW(H345)+1-$B345 &amp; ":R" &amp; ROW(H345)-$B345+VLOOKUP(1,INDIRECT("A" &amp; ROW(H345)+1-$B345 &amp; ":B999"),2,0)</f>
        <v>R360:R360</v>
      </c>
      <c r="I345" s="16" t="str">
        <f t="shared" ref="I345" ca="1" si="478">"S" &amp; ROW(I345)+1-$B345 &amp; ":S" &amp; ROW(I345)-$B345+VLOOKUP(1,INDIRECT("A" &amp; ROW(I345)+1-$B345 &amp; ":B999"),2,0)</f>
        <v>S360:S360</v>
      </c>
      <c r="J345" s="16" t="str">
        <f t="shared" ref="J345" ca="1" si="479">"T" &amp; ROW(J345)+1-$B345 &amp; ":T" &amp; ROW(J345)-$B345+VLOOKUP(1,INDIRECT("A" &amp; ROW(J345)+1-$B345 &amp; ":B999"),2,0)</f>
        <v>T360:T360</v>
      </c>
      <c r="K345" s="16" t="str">
        <f t="shared" ref="K345" ca="1" si="480">"M" &amp; ROW(H345)+1-$B345 &amp; ":U" &amp; ROW(H345)-$B345+VLOOKUP(1,INDIRECT("A" &amp; ROW(H345)+1-$B345 &amp; ":B999"),2,0)</f>
        <v>M360:U360</v>
      </c>
      <c r="L345">
        <f t="shared" ref="L345" ca="1" si="481">IF(M345="","",RANK($U345,INDIRECT(G345),0))</f>
        <v>1</v>
      </c>
      <c r="M345" s="9">
        <v>27</v>
      </c>
      <c r="N345" s="23">
        <v>3.93</v>
      </c>
      <c r="O345" s="23">
        <v>0</v>
      </c>
      <c r="P345" s="23">
        <v>0</v>
      </c>
      <c r="Q345" s="23">
        <f t="shared" ref="Q345" ca="1" si="482">IF(RANK($O345,$O345:$Q345,0)=1,$O345,IF(RANK($P345,$O345:$Q345,0)=1,$P345,$Q345))</f>
        <v>3.93</v>
      </c>
      <c r="R345" s="23">
        <f t="shared" ref="R345" ca="1" si="483">IF(RANK($O345,$O345:$Q345,0)=2,$O345,IF(RANK($P345,$O345:$Q345,0)=2,$P345,$Q345))</f>
        <v>0</v>
      </c>
      <c r="S345" s="23">
        <f t="shared" ref="S345" ca="1" si="484">IF(RANK($O345,$O345:$Q345,0)=3,$O345,IF(RANK($P345,$O345:$Q345,0)=3,$P345,$Q345))</f>
        <v>0</v>
      </c>
      <c r="T345" s="23">
        <f t="shared" ref="T345" ca="1" si="485">((($R345)*10000)+$S345)*10000+$T345+$N345/1000</f>
        <v>393000000.02700001</v>
      </c>
    </row>
    <row r="349" spans="1:22" ht="18" x14ac:dyDescent="0.25">
      <c r="A349" s="13" t="s">
        <v>0</v>
      </c>
      <c r="B349" s="13" t="s">
        <v>323</v>
      </c>
      <c r="C349" s="14"/>
      <c r="D349" s="13"/>
      <c r="E349" s="14"/>
      <c r="F349" s="15"/>
      <c r="I349" s="16"/>
      <c r="J349" s="16"/>
      <c r="K349" s="16"/>
      <c r="M349" s="17" t="s">
        <v>271</v>
      </c>
      <c r="N349" s="18"/>
      <c r="O349" s="18"/>
      <c r="P349" s="19"/>
      <c r="Q349" s="19"/>
      <c r="R349" s="19"/>
      <c r="S349" s="19"/>
      <c r="T349" s="20"/>
      <c r="U349" s="20"/>
      <c r="V349" s="20"/>
    </row>
    <row r="350" spans="1:22" ht="18" x14ac:dyDescent="0.25">
      <c r="A350" s="13"/>
      <c r="B350" s="14"/>
      <c r="C350" s="13"/>
      <c r="D350" s="21"/>
      <c r="E350" s="14"/>
      <c r="F350" s="22"/>
      <c r="I350" s="16"/>
      <c r="J350" s="16"/>
      <c r="K350" s="16"/>
      <c r="N350" s="23"/>
      <c r="O350" s="23"/>
      <c r="P350" s="23"/>
      <c r="Q350" s="23"/>
      <c r="R350" s="23"/>
      <c r="S350" s="23"/>
    </row>
    <row r="351" spans="1:22" ht="16.5" thickBot="1" x14ac:dyDescent="0.3">
      <c r="A351" s="5" t="s">
        <v>3</v>
      </c>
      <c r="B351" s="5" t="s">
        <v>4</v>
      </c>
      <c r="C351" s="5" t="s">
        <v>5</v>
      </c>
      <c r="D351" s="5" t="s">
        <v>6</v>
      </c>
      <c r="E351" s="5" t="s">
        <v>7</v>
      </c>
      <c r="F351" s="6" t="s">
        <v>272</v>
      </c>
      <c r="G351" s="24" t="s">
        <v>273</v>
      </c>
      <c r="H351" s="24" t="s">
        <v>274</v>
      </c>
      <c r="I351" s="24" t="s">
        <v>275</v>
      </c>
      <c r="J351" s="24" t="s">
        <v>276</v>
      </c>
      <c r="K351" s="24" t="s">
        <v>277</v>
      </c>
      <c r="L351" s="25" t="s">
        <v>278</v>
      </c>
      <c r="M351" s="26" t="s">
        <v>4</v>
      </c>
      <c r="N351" s="27" t="s">
        <v>279</v>
      </c>
      <c r="O351" s="27" t="s">
        <v>280</v>
      </c>
      <c r="P351" s="27" t="s">
        <v>281</v>
      </c>
      <c r="Q351" s="28" t="s">
        <v>282</v>
      </c>
      <c r="R351" s="28" t="s">
        <v>283</v>
      </c>
      <c r="S351" s="28" t="s">
        <v>284</v>
      </c>
      <c r="T351" s="25" t="s">
        <v>285</v>
      </c>
    </row>
    <row r="352" spans="1:22" ht="15.75" x14ac:dyDescent="0.25">
      <c r="A352" s="29"/>
      <c r="B352" s="29"/>
      <c r="C352" s="29"/>
      <c r="D352" s="29"/>
      <c r="E352" s="29"/>
      <c r="F352" s="30"/>
      <c r="G352" s="16"/>
      <c r="H352" s="16"/>
      <c r="I352" s="16"/>
      <c r="J352" s="16"/>
      <c r="K352" s="16"/>
      <c r="N352" s="23"/>
      <c r="O352" s="23"/>
      <c r="P352" s="23"/>
      <c r="Q352" s="23"/>
      <c r="R352" s="23"/>
      <c r="S352" s="23"/>
      <c r="T352" s="23"/>
    </row>
    <row r="353" spans="1:22" x14ac:dyDescent="0.25">
      <c r="A353" s="31">
        <f t="shared" ref="A353:A360" si="486">IF(A352="",1,A352+1)</f>
        <v>1</v>
      </c>
      <c r="B353" s="31">
        <f ca="1">IF(L353="","",VLOOKUP($B353,INDIRECT(K353),2,FALSE))</f>
        <v>25</v>
      </c>
      <c r="C353" s="14" t="str">
        <f t="shared" ref="C353:C360" ca="1" si="487">IF($C353="","",IF(ISERROR(VLOOKUP(B353,Athletes,2,FALSE)),"Unknown Athlete",PROPER(VLOOKUP(B353,Athletes,2,FALSE))))</f>
        <v>Libby Isobel Straight</v>
      </c>
      <c r="D353" s="14" t="str">
        <f t="shared" ref="D353:D360" ca="1" si="488">IF($C353="","",IF(VLOOKUP(B353,Athletes,3,FALSE)="","",VLOOKUP(B353,Athletes,3,FALSE)))</f>
        <v>CAC</v>
      </c>
      <c r="E353" s="14" t="str">
        <f t="shared" ref="E353:E360" ca="1" si="489">IF($C353="","",IF(ISERROR(VLOOKUP(B353,Athletes,6,FALSE)),"",VLOOKUP(B353,Athletes,6,FALSE)))</f>
        <v>U15G</v>
      </c>
      <c r="F353" s="32">
        <f t="shared" ref="F353:F360" ca="1" si="490">IF(L353="","",VLOOKUP($B353,INDIRECT(K353),6,FALSE))</f>
        <v>4.49</v>
      </c>
      <c r="G353" s="16" t="str">
        <f t="shared" ref="G353:G360" ca="1" si="491">"U" &amp; ROW(G353)+1-$B353 &amp; ":U" &amp; ROW(G353)-$B353+VLOOKUP(1,INDIRECT("A" &amp; ROW(G353)+1-$B353 &amp; ":B999"),2,0)</f>
        <v>U368:U375</v>
      </c>
      <c r="H353" s="16" t="str">
        <f t="shared" ref="H353:H360" ca="1" si="492">"R" &amp; ROW(H353)+1-$B353 &amp; ":R" &amp; ROW(H353)-$B353+VLOOKUP(1,INDIRECT("A" &amp; ROW(H353)+1-$B353 &amp; ":B999"),2,0)</f>
        <v>R368:R375</v>
      </c>
      <c r="I353" s="16" t="str">
        <f t="shared" ref="I353:I360" ca="1" si="493">"S" &amp; ROW(I353)+1-$B353 &amp; ":S" &amp; ROW(I353)-$B353+VLOOKUP(1,INDIRECT("A" &amp; ROW(I353)+1-$B353 &amp; ":B999"),2,0)</f>
        <v>S368:S375</v>
      </c>
      <c r="J353" s="16" t="str">
        <f t="shared" ref="J353:J360" ca="1" si="494">"T" &amp; ROW(J353)+1-$B353 &amp; ":T" &amp; ROW(J353)-$B353+VLOOKUP(1,INDIRECT("A" &amp; ROW(J353)+1-$B353 &amp; ":B999"),2,0)</f>
        <v>T368:T375</v>
      </c>
      <c r="K353" s="16" t="str">
        <f t="shared" ref="K353:K360" ca="1" si="495">"M" &amp; ROW(H353)+1-$B353 &amp; ":U" &amp; ROW(H353)-$B353+VLOOKUP(1,INDIRECT("A" &amp; ROW(H353)+1-$B353 &amp; ":B999"),2,0)</f>
        <v>M368:U375</v>
      </c>
      <c r="L353">
        <f t="shared" ref="L353:L360" ca="1" si="496">IF(M353="","",RANK($U353,INDIRECT(G353),0))</f>
        <v>3</v>
      </c>
      <c r="M353" s="9">
        <v>11</v>
      </c>
      <c r="N353" s="23">
        <v>4.12</v>
      </c>
      <c r="O353" s="23">
        <v>0</v>
      </c>
      <c r="P353" s="23">
        <v>0</v>
      </c>
      <c r="Q353" s="23">
        <f t="shared" ref="Q353:Q360" ca="1" si="497">IF(RANK($O353,$O353:$Q353,0)=1,$O353,IF(RANK($P353,$O353:$Q353,0)=1,$P353,$Q353))</f>
        <v>4.12</v>
      </c>
      <c r="R353" s="23">
        <f t="shared" ref="R353:R360" ca="1" si="498">IF(RANK($O353,$O353:$Q353,0)=2,$O353,IF(RANK($P353,$O353:$Q353,0)=2,$P353,$Q353))</f>
        <v>0</v>
      </c>
      <c r="S353" s="23">
        <f t="shared" ref="S353:S360" ca="1" si="499">IF(RANK($O353,$O353:$Q353,0)=3,$O353,IF(RANK($P353,$O353:$Q353,0)=3,$P353,$Q353))</f>
        <v>0</v>
      </c>
      <c r="T353" s="23">
        <f t="shared" ref="T353:T360" ca="1" si="500">((($R353)*10000)+$S353)*10000+$T353+$N353/1000</f>
        <v>412000000.01099998</v>
      </c>
    </row>
    <row r="354" spans="1:22" x14ac:dyDescent="0.25">
      <c r="A354" s="31">
        <f t="shared" si="486"/>
        <v>2</v>
      </c>
      <c r="B354" s="31">
        <f t="shared" ref="B354:B360" ca="1" si="501">IF(L354="","",VLOOKUP($B354,INDIRECT(K354),2,FALSE))</f>
        <v>148</v>
      </c>
      <c r="C354" s="14" t="str">
        <f t="shared" ca="1" si="487"/>
        <v>Willow Barnes</v>
      </c>
      <c r="D354" s="14" t="str">
        <f t="shared" ca="1" si="488"/>
        <v xml:space="preserve">Penryn College </v>
      </c>
      <c r="E354" s="14" t="str">
        <f t="shared" ca="1" si="489"/>
        <v>U15G</v>
      </c>
      <c r="F354" s="32">
        <f t="shared" ca="1" si="490"/>
        <v>4.3499999999999996</v>
      </c>
      <c r="G354" s="16" t="str">
        <f t="shared" ca="1" si="491"/>
        <v>U368:U375</v>
      </c>
      <c r="H354" s="16" t="str">
        <f t="shared" ca="1" si="492"/>
        <v>R368:R375</v>
      </c>
      <c r="I354" s="16" t="str">
        <f t="shared" ca="1" si="493"/>
        <v>S368:S375</v>
      </c>
      <c r="J354" s="16" t="str">
        <f t="shared" ca="1" si="494"/>
        <v>T368:T375</v>
      </c>
      <c r="K354" s="16" t="str">
        <f t="shared" ca="1" si="495"/>
        <v>M368:U375</v>
      </c>
      <c r="L354">
        <f t="shared" ca="1" si="496"/>
        <v>6</v>
      </c>
      <c r="M354" s="9">
        <v>19</v>
      </c>
      <c r="N354" s="23">
        <v>3.81</v>
      </c>
      <c r="O354" s="23">
        <v>3.6</v>
      </c>
      <c r="P354" s="23">
        <v>0</v>
      </c>
      <c r="Q354" s="23">
        <f t="shared" ca="1" si="497"/>
        <v>3.81</v>
      </c>
      <c r="R354" s="23">
        <f t="shared" ca="1" si="498"/>
        <v>3.6</v>
      </c>
      <c r="S354" s="23">
        <f t="shared" ca="1" si="499"/>
        <v>0</v>
      </c>
      <c r="T354" s="23">
        <f t="shared" ca="1" si="500"/>
        <v>381036000.01899999</v>
      </c>
    </row>
    <row r="355" spans="1:22" x14ac:dyDescent="0.25">
      <c r="A355" s="31">
        <f t="shared" si="486"/>
        <v>3</v>
      </c>
      <c r="B355" s="31">
        <f t="shared" ca="1" si="501"/>
        <v>11</v>
      </c>
      <c r="C355" s="14" t="str">
        <f t="shared" ca="1" si="487"/>
        <v>Emma Harrold</v>
      </c>
      <c r="D355" s="14" t="str">
        <f t="shared" ca="1" si="488"/>
        <v>CAC</v>
      </c>
      <c r="E355" s="14" t="str">
        <f t="shared" ca="1" si="489"/>
        <v>U15G</v>
      </c>
      <c r="F355" s="32">
        <f t="shared" ca="1" si="490"/>
        <v>4.12</v>
      </c>
      <c r="G355" s="16" t="str">
        <f t="shared" ca="1" si="491"/>
        <v>U368:U375</v>
      </c>
      <c r="H355" s="16" t="str">
        <f t="shared" ca="1" si="492"/>
        <v>R368:R375</v>
      </c>
      <c r="I355" s="16" t="str">
        <f t="shared" ca="1" si="493"/>
        <v>S368:S375</v>
      </c>
      <c r="J355" s="16" t="str">
        <f t="shared" ca="1" si="494"/>
        <v>T368:T375</v>
      </c>
      <c r="K355" s="16" t="str">
        <f t="shared" ca="1" si="495"/>
        <v>M368:U375</v>
      </c>
      <c r="L355">
        <f t="shared" ca="1" si="496"/>
        <v>1</v>
      </c>
      <c r="M355" s="9">
        <v>25</v>
      </c>
      <c r="N355" s="23">
        <v>4.49</v>
      </c>
      <c r="O355" s="23">
        <v>0</v>
      </c>
      <c r="P355" s="23">
        <v>0</v>
      </c>
      <c r="Q355" s="23">
        <f t="shared" ca="1" si="497"/>
        <v>4.49</v>
      </c>
      <c r="R355" s="23">
        <f t="shared" ca="1" si="498"/>
        <v>0</v>
      </c>
      <c r="S355" s="23">
        <f t="shared" ca="1" si="499"/>
        <v>0</v>
      </c>
      <c r="T355" s="23">
        <f t="shared" ca="1" si="500"/>
        <v>449000000.02499998</v>
      </c>
    </row>
    <row r="356" spans="1:22" x14ac:dyDescent="0.25">
      <c r="A356" s="31">
        <f t="shared" si="486"/>
        <v>4</v>
      </c>
      <c r="B356" s="31">
        <f t="shared" ca="1" si="501"/>
        <v>34</v>
      </c>
      <c r="C356" s="14" t="str">
        <f t="shared" ca="1" si="487"/>
        <v>Olivia Robilliard</v>
      </c>
      <c r="D356" s="14" t="str">
        <f t="shared" ca="1" si="488"/>
        <v>CAC</v>
      </c>
      <c r="E356" s="14" t="str">
        <f t="shared" ca="1" si="489"/>
        <v>U15G</v>
      </c>
      <c r="F356" s="32">
        <f t="shared" ca="1" si="490"/>
        <v>4.0199999999999996</v>
      </c>
      <c r="G356" s="16" t="str">
        <f t="shared" ca="1" si="491"/>
        <v>U368:U375</v>
      </c>
      <c r="H356" s="16" t="str">
        <f t="shared" ca="1" si="492"/>
        <v>R368:R375</v>
      </c>
      <c r="I356" s="16" t="str">
        <f t="shared" ca="1" si="493"/>
        <v>S368:S375</v>
      </c>
      <c r="J356" s="16" t="str">
        <f t="shared" ca="1" si="494"/>
        <v>T368:T375</v>
      </c>
      <c r="K356" s="16" t="str">
        <f t="shared" ca="1" si="495"/>
        <v>M368:U375</v>
      </c>
      <c r="L356">
        <f t="shared" ca="1" si="496"/>
        <v>4</v>
      </c>
      <c r="M356" s="9">
        <v>34</v>
      </c>
      <c r="N356" s="23">
        <v>4.0199999999999996</v>
      </c>
      <c r="O356" s="23">
        <v>0</v>
      </c>
      <c r="P356" s="23">
        <v>0</v>
      </c>
      <c r="Q356" s="23">
        <f t="shared" ca="1" si="497"/>
        <v>4.0199999999999996</v>
      </c>
      <c r="R356" s="23">
        <f t="shared" ca="1" si="498"/>
        <v>0</v>
      </c>
      <c r="S356" s="23">
        <f t="shared" ca="1" si="499"/>
        <v>0</v>
      </c>
      <c r="T356" s="23">
        <f t="shared" ca="1" si="500"/>
        <v>402000000.03399992</v>
      </c>
    </row>
    <row r="357" spans="1:22" x14ac:dyDescent="0.25">
      <c r="A357" s="31">
        <f t="shared" si="486"/>
        <v>5</v>
      </c>
      <c r="B357" s="31">
        <f t="shared" ca="1" si="501"/>
        <v>94</v>
      </c>
      <c r="C357" s="14" t="str">
        <f t="shared" ca="1" si="487"/>
        <v>Zienna Renee Eva Pattenden-Daly</v>
      </c>
      <c r="D357" s="14" t="str">
        <f t="shared" ca="1" si="488"/>
        <v>N&amp;P</v>
      </c>
      <c r="E357" s="14" t="str">
        <f t="shared" ca="1" si="489"/>
        <v>U15G</v>
      </c>
      <c r="F357" s="32">
        <f t="shared" ca="1" si="490"/>
        <v>3.81</v>
      </c>
      <c r="G357" s="16" t="str">
        <f t="shared" ca="1" si="491"/>
        <v>U368:U375</v>
      </c>
      <c r="H357" s="16" t="str">
        <f t="shared" ca="1" si="492"/>
        <v>R368:R375</v>
      </c>
      <c r="I357" s="16" t="str">
        <f t="shared" ca="1" si="493"/>
        <v>S368:S375</v>
      </c>
      <c r="J357" s="16" t="str">
        <f t="shared" ca="1" si="494"/>
        <v>T368:T375</v>
      </c>
      <c r="K357" s="16" t="str">
        <f t="shared" ca="1" si="495"/>
        <v>M368:U375</v>
      </c>
      <c r="L357">
        <f t="shared" ca="1" si="496"/>
        <v>7</v>
      </c>
      <c r="M357" s="9">
        <v>84</v>
      </c>
      <c r="N357" s="23">
        <v>3.73</v>
      </c>
      <c r="O357" s="23">
        <v>0</v>
      </c>
      <c r="P357" s="23">
        <v>0</v>
      </c>
      <c r="Q357" s="23">
        <f t="shared" ca="1" si="497"/>
        <v>3.73</v>
      </c>
      <c r="R357" s="23">
        <f t="shared" ca="1" si="498"/>
        <v>0</v>
      </c>
      <c r="S357" s="23">
        <f t="shared" ca="1" si="499"/>
        <v>0</v>
      </c>
      <c r="T357" s="23">
        <f t="shared" ca="1" si="500"/>
        <v>373000000.08399999</v>
      </c>
    </row>
    <row r="358" spans="1:22" x14ac:dyDescent="0.25">
      <c r="A358" s="31">
        <f t="shared" si="486"/>
        <v>6</v>
      </c>
      <c r="B358" s="31">
        <f t="shared" ca="1" si="501"/>
        <v>19</v>
      </c>
      <c r="C358" s="14" t="str">
        <f t="shared" ca="1" si="487"/>
        <v>Jenna Elowen Wearne</v>
      </c>
      <c r="D358" s="14" t="str">
        <f t="shared" ca="1" si="488"/>
        <v>CAC</v>
      </c>
      <c r="E358" s="14" t="str">
        <f t="shared" ca="1" si="489"/>
        <v>U15G</v>
      </c>
      <c r="F358" s="32">
        <f t="shared" ca="1" si="490"/>
        <v>3.81</v>
      </c>
      <c r="G358" s="16" t="str">
        <f t="shared" ca="1" si="491"/>
        <v>U368:U375</v>
      </c>
      <c r="H358" s="16" t="str">
        <f t="shared" ca="1" si="492"/>
        <v>R368:R375</v>
      </c>
      <c r="I358" s="16" t="str">
        <f t="shared" ca="1" si="493"/>
        <v>S368:S375</v>
      </c>
      <c r="J358" s="16" t="str">
        <f t="shared" ca="1" si="494"/>
        <v>T368:T375</v>
      </c>
      <c r="K358" s="16" t="str">
        <f t="shared" ca="1" si="495"/>
        <v>M368:U375</v>
      </c>
      <c r="L358">
        <f t="shared" ca="1" si="496"/>
        <v>5</v>
      </c>
      <c r="M358" s="9">
        <v>94</v>
      </c>
      <c r="N358" s="23">
        <v>3.81</v>
      </c>
      <c r="O358" s="23">
        <v>3.74</v>
      </c>
      <c r="P358" s="23">
        <v>0</v>
      </c>
      <c r="Q358" s="23">
        <f t="shared" ca="1" si="497"/>
        <v>3.81</v>
      </c>
      <c r="R358" s="23">
        <f t="shared" ca="1" si="498"/>
        <v>3.74</v>
      </c>
      <c r="S358" s="23">
        <f t="shared" ca="1" si="499"/>
        <v>0</v>
      </c>
      <c r="T358" s="23">
        <f t="shared" ca="1" si="500"/>
        <v>381037400.09399998</v>
      </c>
    </row>
    <row r="359" spans="1:22" x14ac:dyDescent="0.25">
      <c r="A359" s="31">
        <f t="shared" si="486"/>
        <v>7</v>
      </c>
      <c r="B359" s="31">
        <f t="shared" ca="1" si="501"/>
        <v>84</v>
      </c>
      <c r="C359" s="14" t="str">
        <f t="shared" ca="1" si="487"/>
        <v>Poppy Grace Mulready</v>
      </c>
      <c r="D359" s="14" t="str">
        <f t="shared" ca="1" si="488"/>
        <v>N&amp;P</v>
      </c>
      <c r="E359" s="14" t="str">
        <f t="shared" ca="1" si="489"/>
        <v>U15G</v>
      </c>
      <c r="F359" s="32">
        <f t="shared" ca="1" si="490"/>
        <v>3.73</v>
      </c>
      <c r="G359" s="16" t="str">
        <f t="shared" ca="1" si="491"/>
        <v>U368:U375</v>
      </c>
      <c r="H359" s="16" t="str">
        <f t="shared" ca="1" si="492"/>
        <v>R368:R375</v>
      </c>
      <c r="I359" s="16" t="str">
        <f t="shared" ca="1" si="493"/>
        <v>S368:S375</v>
      </c>
      <c r="J359" s="16" t="str">
        <f t="shared" ca="1" si="494"/>
        <v>T368:T375</v>
      </c>
      <c r="K359" s="16" t="str">
        <f t="shared" ca="1" si="495"/>
        <v>M368:U375</v>
      </c>
      <c r="L359">
        <f t="shared" ca="1" si="496"/>
        <v>2</v>
      </c>
      <c r="M359" s="9">
        <v>148</v>
      </c>
      <c r="N359" s="23">
        <v>4.3499999999999996</v>
      </c>
      <c r="O359" s="23">
        <v>0</v>
      </c>
      <c r="P359" s="23">
        <v>0</v>
      </c>
      <c r="Q359" s="23">
        <f t="shared" ca="1" si="497"/>
        <v>4.3499999999999996</v>
      </c>
      <c r="R359" s="23">
        <f t="shared" ca="1" si="498"/>
        <v>0</v>
      </c>
      <c r="S359" s="23">
        <f t="shared" ca="1" si="499"/>
        <v>0</v>
      </c>
      <c r="T359" s="23">
        <f t="shared" ca="1" si="500"/>
        <v>435000000.148</v>
      </c>
    </row>
    <row r="360" spans="1:22" x14ac:dyDescent="0.25">
      <c r="A360" s="31">
        <f t="shared" si="486"/>
        <v>8</v>
      </c>
      <c r="B360" s="31">
        <f t="shared" ca="1" si="501"/>
        <v>150</v>
      </c>
      <c r="C360" s="14" t="str">
        <f t="shared" ca="1" si="487"/>
        <v>Kaitlin Stevenson</v>
      </c>
      <c r="D360" s="14" t="str">
        <f t="shared" ca="1" si="488"/>
        <v>Brannel</v>
      </c>
      <c r="E360" s="14" t="str">
        <f t="shared" ca="1" si="489"/>
        <v>U15G</v>
      </c>
      <c r="F360" s="32">
        <f t="shared" ca="1" si="490"/>
        <v>3.46</v>
      </c>
      <c r="G360" s="16" t="str">
        <f t="shared" ca="1" si="491"/>
        <v>U368:U375</v>
      </c>
      <c r="H360" s="16" t="str">
        <f t="shared" ca="1" si="492"/>
        <v>R368:R375</v>
      </c>
      <c r="I360" s="16" t="str">
        <f t="shared" ca="1" si="493"/>
        <v>S368:S375</v>
      </c>
      <c r="J360" s="16" t="str">
        <f t="shared" ca="1" si="494"/>
        <v>T368:T375</v>
      </c>
      <c r="K360" s="16" t="str">
        <f t="shared" ca="1" si="495"/>
        <v>M368:U375</v>
      </c>
      <c r="L360">
        <f t="shared" ca="1" si="496"/>
        <v>8</v>
      </c>
      <c r="M360" s="9">
        <v>150</v>
      </c>
      <c r="N360" s="23">
        <v>3.46</v>
      </c>
      <c r="O360" s="23">
        <v>0</v>
      </c>
      <c r="P360" s="23">
        <v>0</v>
      </c>
      <c r="Q360" s="23">
        <f t="shared" ca="1" si="497"/>
        <v>3.46</v>
      </c>
      <c r="R360" s="23">
        <f t="shared" ca="1" si="498"/>
        <v>0</v>
      </c>
      <c r="S360" s="23">
        <f t="shared" ca="1" si="499"/>
        <v>0</v>
      </c>
      <c r="T360" s="23">
        <f t="shared" ca="1" si="500"/>
        <v>346000000.14999998</v>
      </c>
    </row>
    <row r="364" spans="1:22" ht="18" x14ac:dyDescent="0.25">
      <c r="A364" s="13" t="s">
        <v>0</v>
      </c>
      <c r="B364" s="13" t="s">
        <v>324</v>
      </c>
      <c r="C364" s="14"/>
      <c r="D364" s="13"/>
      <c r="E364" s="14"/>
      <c r="F364" s="15"/>
      <c r="I364" s="16"/>
      <c r="J364" s="16"/>
      <c r="K364" s="16"/>
      <c r="M364" s="17" t="s">
        <v>271</v>
      </c>
      <c r="N364" s="18"/>
      <c r="O364" s="18"/>
      <c r="P364" s="19"/>
      <c r="Q364" s="19"/>
      <c r="R364" s="19"/>
      <c r="S364" s="19"/>
      <c r="T364" s="20"/>
      <c r="U364" s="20"/>
      <c r="V364" s="20"/>
    </row>
    <row r="365" spans="1:22" ht="18" x14ac:dyDescent="0.25">
      <c r="A365" s="13"/>
      <c r="B365" s="14"/>
      <c r="C365" s="13"/>
      <c r="D365" s="21"/>
      <c r="E365" s="14"/>
      <c r="F365" s="22"/>
      <c r="I365" s="16"/>
      <c r="J365" s="16"/>
      <c r="K365" s="16"/>
      <c r="N365" s="23"/>
      <c r="O365" s="23"/>
      <c r="P365" s="23"/>
      <c r="Q365" s="23"/>
      <c r="R365" s="23"/>
      <c r="S365" s="23"/>
    </row>
    <row r="366" spans="1:22" ht="16.5" thickBot="1" x14ac:dyDescent="0.3">
      <c r="A366" s="5" t="s">
        <v>3</v>
      </c>
      <c r="B366" s="5" t="s">
        <v>4</v>
      </c>
      <c r="C366" s="5" t="s">
        <v>5</v>
      </c>
      <c r="D366" s="5" t="s">
        <v>6</v>
      </c>
      <c r="E366" s="5" t="s">
        <v>7</v>
      </c>
      <c r="F366" s="6" t="s">
        <v>272</v>
      </c>
      <c r="G366" s="24" t="s">
        <v>273</v>
      </c>
      <c r="H366" s="24" t="s">
        <v>274</v>
      </c>
      <c r="I366" s="24" t="s">
        <v>275</v>
      </c>
      <c r="J366" s="24" t="s">
        <v>276</v>
      </c>
      <c r="K366" s="24" t="s">
        <v>277</v>
      </c>
      <c r="L366" s="25" t="s">
        <v>278</v>
      </c>
      <c r="M366" s="26" t="s">
        <v>4</v>
      </c>
      <c r="N366" s="27" t="s">
        <v>279</v>
      </c>
      <c r="O366" s="27" t="s">
        <v>280</v>
      </c>
      <c r="P366" s="27" t="s">
        <v>281</v>
      </c>
      <c r="Q366" s="28" t="s">
        <v>282</v>
      </c>
      <c r="R366" s="28" t="s">
        <v>283</v>
      </c>
      <c r="S366" s="28" t="s">
        <v>284</v>
      </c>
      <c r="T366" s="25" t="s">
        <v>285</v>
      </c>
    </row>
    <row r="367" spans="1:22" ht="15.75" x14ac:dyDescent="0.25">
      <c r="A367" s="29"/>
      <c r="B367" s="29"/>
      <c r="C367" s="29"/>
      <c r="D367" s="29"/>
      <c r="E367" s="29"/>
      <c r="F367" s="30"/>
      <c r="G367" s="16"/>
      <c r="H367" s="16"/>
      <c r="I367" s="16"/>
      <c r="J367" s="16"/>
      <c r="K367" s="16"/>
      <c r="N367" s="23"/>
      <c r="O367" s="23"/>
      <c r="P367" s="23"/>
      <c r="Q367" s="23"/>
      <c r="R367" s="23"/>
      <c r="S367" s="23"/>
      <c r="T367" s="23"/>
    </row>
    <row r="368" spans="1:22" x14ac:dyDescent="0.25">
      <c r="A368" s="31">
        <f t="shared" ref="A368:A369" si="502">IF(A367="",1,A367+1)</f>
        <v>1</v>
      </c>
      <c r="B368" s="31">
        <f ca="1">IF(L368="","",VLOOKUP($B368,INDIRECT(K368),2,FALSE))</f>
        <v>54</v>
      </c>
      <c r="C368" s="14" t="str">
        <f ca="1">IF($C368="","",IF(ISERROR(VLOOKUP(B368,Athletes,2,FALSE)),"Unknown Athlete",PROPER(VLOOKUP(B368,Athletes,2,FALSE))))</f>
        <v>Bertie Payton</v>
      </c>
      <c r="D368" s="14" t="str">
        <f ca="1">IF($C368="","",IF(VLOOKUP(B368,Athletes,3,FALSE)="","",VLOOKUP(B368,Athletes,3,FALSE)))</f>
        <v>N&amp;P</v>
      </c>
      <c r="E368" s="14" t="str">
        <f ca="1">IF($C368="","",IF(ISERROR(VLOOKUP(B368,Athletes,6,FALSE)),"",VLOOKUP(B368,Athletes,6,FALSE)))</f>
        <v>U13B</v>
      </c>
      <c r="F368" s="32">
        <f t="shared" ref="F368:F369" ca="1" si="503">IF(L368="","",VLOOKUP($B368,INDIRECT(K368),6,FALSE))</f>
        <v>22.2</v>
      </c>
      <c r="G368" s="16" t="str">
        <f t="shared" ref="G368:G369" ca="1" si="504">"U" &amp; ROW(G368)+1-$B368 &amp; ":U" &amp; ROW(G368)-$B368+VLOOKUP(1,INDIRECT("A" &amp; ROW(G368)+1-$B368 &amp; ":B999"),2,0)</f>
        <v>U383:U384</v>
      </c>
      <c r="H368" s="16" t="str">
        <f t="shared" ref="H368:H369" ca="1" si="505">"R" &amp; ROW(H368)+1-$B368 &amp; ":R" &amp; ROW(H368)-$B368+VLOOKUP(1,INDIRECT("A" &amp; ROW(H368)+1-$B368 &amp; ":B999"),2,0)</f>
        <v>R383:R384</v>
      </c>
      <c r="I368" s="16" t="str">
        <f t="shared" ref="I368:I369" ca="1" si="506">"S" &amp; ROW(I368)+1-$B368 &amp; ":S" &amp; ROW(I368)-$B368+VLOOKUP(1,INDIRECT("A" &amp; ROW(I368)+1-$B368 &amp; ":B999"),2,0)</f>
        <v>S383:S384</v>
      </c>
      <c r="J368" s="16" t="str">
        <f t="shared" ref="J368:J369" ca="1" si="507">"T" &amp; ROW(J368)+1-$B368 &amp; ":T" &amp; ROW(J368)-$B368+VLOOKUP(1,INDIRECT("A" &amp; ROW(J368)+1-$B368 &amp; ":B999"),2,0)</f>
        <v>T383:T384</v>
      </c>
      <c r="K368" s="16" t="str">
        <f t="shared" ref="K368:K369" ca="1" si="508">"M" &amp; ROW(H368)+1-$B368 &amp; ":U" &amp; ROW(H368)-$B368+VLOOKUP(1,INDIRECT("A" &amp; ROW(H368)+1-$B368 &amp; ":B999"),2,0)</f>
        <v>M383:U384</v>
      </c>
      <c r="L368">
        <f t="shared" ref="L368:L369" ca="1" si="509">IF(M368="","",RANK($U368,INDIRECT(G368),0))</f>
        <v>1</v>
      </c>
      <c r="M368" s="9">
        <v>54</v>
      </c>
      <c r="N368" s="23">
        <v>22.2</v>
      </c>
      <c r="O368" s="23">
        <v>0</v>
      </c>
      <c r="P368" s="23">
        <v>0</v>
      </c>
      <c r="Q368" s="23">
        <f t="shared" ref="Q368:Q369" ca="1" si="510">IF(RANK($O368,$O368:$Q368,0)=1,$O368,IF(RANK($P368,$O368:$Q368,0)=1,$P368,$Q368))</f>
        <v>22.2</v>
      </c>
      <c r="R368" s="23">
        <f t="shared" ref="R368:R369" ca="1" si="511">IF(RANK($O368,$O368:$Q368,0)=2,$O368,IF(RANK($P368,$O368:$Q368,0)=2,$P368,$Q368))</f>
        <v>0</v>
      </c>
      <c r="S368" s="23">
        <f t="shared" ref="S368:S369" ca="1" si="512">IF(RANK($O368,$O368:$Q368,0)=3,$O368,IF(RANK($P368,$O368:$Q368,0)=3,$P368,$Q368))</f>
        <v>0</v>
      </c>
      <c r="T368" s="23">
        <f t="shared" ref="T368:T369" ca="1" si="513">((($R368)*10000)+$S368)*10000+$T368+$N368/1000</f>
        <v>2220000000.0539999</v>
      </c>
    </row>
    <row r="369" spans="1:22" x14ac:dyDescent="0.25">
      <c r="A369" s="31">
        <f t="shared" si="502"/>
        <v>2</v>
      </c>
      <c r="B369" s="31">
        <f t="shared" ref="B369" ca="1" si="514">IF(L369="","",VLOOKUP($B369,INDIRECT(K369),2,FALSE))</f>
        <v>16</v>
      </c>
      <c r="C369" s="14" t="str">
        <f ca="1">IF($C369="","",IF(ISERROR(VLOOKUP(B369,Athletes,2,FALSE)),"Unknown Athlete",PROPER(VLOOKUP(B369,Athletes,2,FALSE))))</f>
        <v>Henry Howard</v>
      </c>
      <c r="D369" s="14" t="str">
        <f ca="1">IF($C369="","",IF(VLOOKUP(B369,Athletes,3,FALSE)="","",VLOOKUP(B369,Athletes,3,FALSE)))</f>
        <v>CAC</v>
      </c>
      <c r="E369" s="14" t="str">
        <f ca="1">IF($C369="","",IF(ISERROR(VLOOKUP(B369,Athletes,6,FALSE)),"",VLOOKUP(B369,Athletes,6,FALSE)))</f>
        <v>U13B</v>
      </c>
      <c r="F369" s="32">
        <f t="shared" ca="1" si="503"/>
        <v>17.510000000000002</v>
      </c>
      <c r="G369" s="16" t="str">
        <f t="shared" ca="1" si="504"/>
        <v>U383:U384</v>
      </c>
      <c r="H369" s="16" t="str">
        <f t="shared" ca="1" si="505"/>
        <v>R383:R384</v>
      </c>
      <c r="I369" s="16" t="str">
        <f t="shared" ca="1" si="506"/>
        <v>S383:S384</v>
      </c>
      <c r="J369" s="16" t="str">
        <f t="shared" ca="1" si="507"/>
        <v>T383:T384</v>
      </c>
      <c r="K369" s="16" t="str">
        <f t="shared" ca="1" si="508"/>
        <v>M383:U384</v>
      </c>
      <c r="L369">
        <f t="shared" ca="1" si="509"/>
        <v>2</v>
      </c>
      <c r="M369" s="9">
        <v>16</v>
      </c>
      <c r="N369" s="23">
        <v>17.510000000000002</v>
      </c>
      <c r="O369" s="23">
        <v>0</v>
      </c>
      <c r="P369" s="23">
        <v>0</v>
      </c>
      <c r="Q369" s="23">
        <f t="shared" ca="1" si="510"/>
        <v>17.510000000000002</v>
      </c>
      <c r="R369" s="23">
        <f t="shared" ca="1" si="511"/>
        <v>0</v>
      </c>
      <c r="S369" s="23">
        <f t="shared" ca="1" si="512"/>
        <v>0</v>
      </c>
      <c r="T369" s="23">
        <f t="shared" ca="1" si="513"/>
        <v>1751000000.0160003</v>
      </c>
    </row>
    <row r="373" spans="1:22" ht="18" x14ac:dyDescent="0.25">
      <c r="A373" s="13" t="s">
        <v>0</v>
      </c>
      <c r="B373" s="13" t="s">
        <v>325</v>
      </c>
      <c r="C373" s="14"/>
      <c r="D373" s="13"/>
      <c r="E373" s="14"/>
      <c r="F373" s="15"/>
      <c r="I373" s="16"/>
      <c r="J373" s="16"/>
      <c r="K373" s="16"/>
      <c r="M373" s="17" t="s">
        <v>271</v>
      </c>
      <c r="N373" s="18"/>
      <c r="O373" s="18"/>
      <c r="P373" s="19"/>
      <c r="Q373" s="19"/>
      <c r="R373" s="19"/>
      <c r="S373" s="19"/>
      <c r="T373" s="20"/>
      <c r="U373" s="20"/>
      <c r="V373" s="20"/>
    </row>
    <row r="374" spans="1:22" ht="18" x14ac:dyDescent="0.25">
      <c r="A374" s="13"/>
      <c r="B374" s="14"/>
      <c r="C374" s="13"/>
      <c r="D374" s="21"/>
      <c r="E374" s="14"/>
      <c r="F374" s="22"/>
      <c r="I374" s="16"/>
      <c r="J374" s="16"/>
      <c r="K374" s="16"/>
      <c r="N374" s="23"/>
      <c r="O374" s="23"/>
      <c r="P374" s="23"/>
      <c r="Q374" s="23"/>
      <c r="R374" s="23"/>
      <c r="S374" s="23"/>
    </row>
    <row r="375" spans="1:22" ht="16.5" thickBot="1" x14ac:dyDescent="0.3">
      <c r="A375" s="5" t="s">
        <v>3</v>
      </c>
      <c r="B375" s="5" t="s">
        <v>4</v>
      </c>
      <c r="C375" s="5" t="s">
        <v>5</v>
      </c>
      <c r="D375" s="5" t="s">
        <v>6</v>
      </c>
      <c r="E375" s="5" t="s">
        <v>7</v>
      </c>
      <c r="F375" s="6" t="s">
        <v>272</v>
      </c>
      <c r="G375" s="24" t="s">
        <v>273</v>
      </c>
      <c r="H375" s="24" t="s">
        <v>274</v>
      </c>
      <c r="I375" s="24" t="s">
        <v>275</v>
      </c>
      <c r="J375" s="24" t="s">
        <v>276</v>
      </c>
      <c r="K375" s="24" t="s">
        <v>277</v>
      </c>
      <c r="L375" s="25" t="s">
        <v>278</v>
      </c>
      <c r="M375" s="26" t="s">
        <v>4</v>
      </c>
      <c r="N375" s="27" t="s">
        <v>279</v>
      </c>
      <c r="O375" s="27" t="s">
        <v>280</v>
      </c>
      <c r="P375" s="27" t="s">
        <v>281</v>
      </c>
      <c r="Q375" s="28" t="s">
        <v>282</v>
      </c>
      <c r="R375" s="28" t="s">
        <v>283</v>
      </c>
      <c r="S375" s="28" t="s">
        <v>284</v>
      </c>
      <c r="T375" s="25" t="s">
        <v>285</v>
      </c>
    </row>
    <row r="376" spans="1:22" ht="15.75" x14ac:dyDescent="0.25">
      <c r="A376" s="29"/>
      <c r="B376" s="29"/>
      <c r="C376" s="29"/>
      <c r="D376" s="29"/>
      <c r="E376" s="29"/>
      <c r="F376" s="30"/>
      <c r="G376" s="16"/>
      <c r="H376" s="16"/>
      <c r="I376" s="16"/>
      <c r="J376" s="16"/>
      <c r="K376" s="16"/>
      <c r="N376" s="23"/>
      <c r="O376" s="23"/>
      <c r="P376" s="23"/>
      <c r="Q376" s="23"/>
      <c r="R376" s="23"/>
      <c r="S376" s="23"/>
      <c r="T376" s="23"/>
    </row>
    <row r="377" spans="1:22" x14ac:dyDescent="0.25">
      <c r="A377" s="31">
        <f t="shared" ref="A377:A378" si="515">IF(A376="",1,A376+1)</f>
        <v>1</v>
      </c>
      <c r="B377" s="31">
        <f ca="1">IF(L377="","",VLOOKUP($B377,INDIRECT(K377),2,FALSE))</f>
        <v>38</v>
      </c>
      <c r="C377" s="14" t="str">
        <f ca="1">IF($C377="","",IF(ISERROR(VLOOKUP(B377,Athletes,2,FALSE)),"Unknown Athlete",PROPER(VLOOKUP(B377,Athletes,2,FALSE))))</f>
        <v>Rupert Bulled</v>
      </c>
      <c r="D377" s="14" t="str">
        <f ca="1">IF($C377="","",IF(VLOOKUP(B377,Athletes,3,FALSE)="","",VLOOKUP(B377,Athletes,3,FALSE)))</f>
        <v>CAC</v>
      </c>
      <c r="E377" s="14" t="str">
        <f ca="1">IF($C377="","",IF(ISERROR(VLOOKUP(B377,Athletes,6,FALSE)),"",VLOOKUP(B377,Athletes,6,FALSE)))</f>
        <v>U17M</v>
      </c>
      <c r="F377" s="32">
        <f t="shared" ref="F377:F378" ca="1" si="516">IF(L377="","",VLOOKUP($B377,INDIRECT(K377),6,FALSE))</f>
        <v>42.37</v>
      </c>
      <c r="G377" s="16" t="str">
        <f t="shared" ref="G377:G378" ca="1" si="517">"U" &amp; ROW(G377)+1-$B377 &amp; ":U" &amp; ROW(G377)-$B377+VLOOKUP(1,INDIRECT("A" &amp; ROW(G377)+1-$B377 &amp; ":B999"),2,0)</f>
        <v>U392:U393</v>
      </c>
      <c r="H377" s="16" t="str">
        <f t="shared" ref="H377:H378" ca="1" si="518">"R" &amp; ROW(H377)+1-$B377 &amp; ":R" &amp; ROW(H377)-$B377+VLOOKUP(1,INDIRECT("A" &amp; ROW(H377)+1-$B377 &amp; ":B999"),2,0)</f>
        <v>R392:R393</v>
      </c>
      <c r="I377" s="16" t="str">
        <f t="shared" ref="I377:I378" ca="1" si="519">"S" &amp; ROW(I377)+1-$B377 &amp; ":S" &amp; ROW(I377)-$B377+VLOOKUP(1,INDIRECT("A" &amp; ROW(I377)+1-$B377 &amp; ":B999"),2,0)</f>
        <v>S392:S393</v>
      </c>
      <c r="J377" s="16" t="str">
        <f t="shared" ref="J377:J378" ca="1" si="520">"T" &amp; ROW(J377)+1-$B377 &amp; ":T" &amp; ROW(J377)-$B377+VLOOKUP(1,INDIRECT("A" &amp; ROW(J377)+1-$B377 &amp; ":B999"),2,0)</f>
        <v>T392:T393</v>
      </c>
      <c r="K377" s="16" t="str">
        <f t="shared" ref="K377:K378" ca="1" si="521">"M" &amp; ROW(H377)+1-$B377 &amp; ":U" &amp; ROW(H377)-$B377+VLOOKUP(1,INDIRECT("A" &amp; ROW(H377)+1-$B377 &amp; ":B999"),2,0)</f>
        <v>M392:U393</v>
      </c>
      <c r="L377">
        <f t="shared" ref="L377:L378" ca="1" si="522">IF(M377="","",RANK($U377,INDIRECT(G377),0))</f>
        <v>1</v>
      </c>
      <c r="M377" s="9">
        <v>38</v>
      </c>
      <c r="N377" s="23">
        <v>42.37</v>
      </c>
      <c r="O377" s="23">
        <v>0</v>
      </c>
      <c r="P377" s="23">
        <v>0</v>
      </c>
      <c r="Q377" s="23">
        <f t="shared" ref="Q377:Q378" ca="1" si="523">IF(RANK($O377,$O377:$Q377,0)=1,$O377,IF(RANK($P377,$O377:$Q377,0)=1,$P377,$Q377))</f>
        <v>42.37</v>
      </c>
      <c r="R377" s="23">
        <f t="shared" ref="R377:R378" ca="1" si="524">IF(RANK($O377,$O377:$Q377,0)=2,$O377,IF(RANK($P377,$O377:$Q377,0)=2,$P377,$Q377))</f>
        <v>0</v>
      </c>
      <c r="S377" s="23">
        <f t="shared" ref="S377:S378" ca="1" si="525">IF(RANK($O377,$O377:$Q377,0)=3,$O377,IF(RANK($P377,$O377:$Q377,0)=3,$P377,$Q377))</f>
        <v>0</v>
      </c>
      <c r="T377" s="23">
        <f t="shared" ref="T377:T378" ca="1" si="526">((($R377)*10000)+$S377)*10000+$T377+$N377/1000</f>
        <v>4237000000.0380001</v>
      </c>
    </row>
    <row r="378" spans="1:22" x14ac:dyDescent="0.25">
      <c r="A378" s="31">
        <f t="shared" si="515"/>
        <v>2</v>
      </c>
      <c r="B378" s="31">
        <f t="shared" ref="B378" ca="1" si="527">IF(L378="","",VLOOKUP($B378,INDIRECT(K378),2,FALSE))</f>
        <v>24</v>
      </c>
      <c r="C378" s="14" t="str">
        <f ca="1">IF($C378="","",IF(ISERROR(VLOOKUP(B378,Athletes,2,FALSE)),"Unknown Athlete",PROPER(VLOOKUP(B378,Athletes,2,FALSE))))</f>
        <v>Liam John Tamblin</v>
      </c>
      <c r="D378" s="14" t="str">
        <f ca="1">IF($C378="","",IF(VLOOKUP(B378,Athletes,3,FALSE)="","",VLOOKUP(B378,Athletes,3,FALSE)))</f>
        <v>CAC</v>
      </c>
      <c r="E378" s="14" t="str">
        <f ca="1">IF($C378="","",IF(ISERROR(VLOOKUP(B378,Athletes,6,FALSE)),"",VLOOKUP(B378,Athletes,6,FALSE)))</f>
        <v>U17M</v>
      </c>
      <c r="F378" s="32">
        <f t="shared" ca="1" si="516"/>
        <v>29.46</v>
      </c>
      <c r="G378" s="16" t="str">
        <f t="shared" ca="1" si="517"/>
        <v>U392:U393</v>
      </c>
      <c r="H378" s="16" t="str">
        <f t="shared" ca="1" si="518"/>
        <v>R392:R393</v>
      </c>
      <c r="I378" s="16" t="str">
        <f t="shared" ca="1" si="519"/>
        <v>S392:S393</v>
      </c>
      <c r="J378" s="16" t="str">
        <f t="shared" ca="1" si="520"/>
        <v>T392:T393</v>
      </c>
      <c r="K378" s="16" t="str">
        <f t="shared" ca="1" si="521"/>
        <v>M392:U393</v>
      </c>
      <c r="L378">
        <f t="shared" ca="1" si="522"/>
        <v>2</v>
      </c>
      <c r="M378" s="9">
        <v>24</v>
      </c>
      <c r="N378" s="23">
        <v>29.46</v>
      </c>
      <c r="O378" s="23">
        <v>0</v>
      </c>
      <c r="P378" s="23">
        <v>0</v>
      </c>
      <c r="Q378" s="23">
        <f t="shared" ca="1" si="523"/>
        <v>29.46</v>
      </c>
      <c r="R378" s="23">
        <f t="shared" ca="1" si="524"/>
        <v>0</v>
      </c>
      <c r="S378" s="23">
        <f t="shared" ca="1" si="525"/>
        <v>0</v>
      </c>
      <c r="T378" s="23">
        <f t="shared" ca="1" si="526"/>
        <v>2946000000.0240002</v>
      </c>
    </row>
    <row r="382" spans="1:22" ht="18" x14ac:dyDescent="0.25">
      <c r="A382" s="13" t="s">
        <v>0</v>
      </c>
      <c r="B382" s="13" t="s">
        <v>326</v>
      </c>
      <c r="C382" s="14"/>
      <c r="D382" s="13"/>
      <c r="E382" s="14"/>
      <c r="F382" s="15"/>
      <c r="I382" s="16"/>
      <c r="J382" s="16"/>
      <c r="K382" s="16"/>
      <c r="M382" s="17" t="s">
        <v>271</v>
      </c>
      <c r="N382" s="18"/>
      <c r="O382" s="18"/>
      <c r="P382" s="19"/>
      <c r="Q382" s="19"/>
      <c r="R382" s="19"/>
      <c r="S382" s="19"/>
      <c r="T382" s="20"/>
      <c r="U382" s="20"/>
      <c r="V382" s="20"/>
    </row>
    <row r="383" spans="1:22" ht="18" x14ac:dyDescent="0.25">
      <c r="A383" s="13"/>
      <c r="B383" s="14"/>
      <c r="C383" s="13"/>
      <c r="D383" s="21"/>
      <c r="E383" s="14"/>
      <c r="F383" s="22"/>
      <c r="I383" s="16"/>
      <c r="J383" s="16"/>
      <c r="K383" s="16"/>
      <c r="N383" s="23"/>
      <c r="O383" s="23"/>
      <c r="P383" s="23"/>
      <c r="Q383" s="23"/>
      <c r="R383" s="23"/>
      <c r="S383" s="23"/>
    </row>
    <row r="384" spans="1:22" ht="16.5" thickBot="1" x14ac:dyDescent="0.3">
      <c r="A384" s="5" t="s">
        <v>3</v>
      </c>
      <c r="B384" s="5" t="s">
        <v>4</v>
      </c>
      <c r="C384" s="5" t="s">
        <v>5</v>
      </c>
      <c r="D384" s="5" t="s">
        <v>6</v>
      </c>
      <c r="E384" s="5" t="s">
        <v>7</v>
      </c>
      <c r="F384" s="6" t="s">
        <v>272</v>
      </c>
      <c r="G384" s="24" t="s">
        <v>273</v>
      </c>
      <c r="H384" s="24" t="s">
        <v>274</v>
      </c>
      <c r="I384" s="24" t="s">
        <v>275</v>
      </c>
      <c r="J384" s="24" t="s">
        <v>276</v>
      </c>
      <c r="K384" s="24" t="s">
        <v>277</v>
      </c>
      <c r="L384" s="25" t="s">
        <v>278</v>
      </c>
      <c r="M384" s="26" t="s">
        <v>4</v>
      </c>
      <c r="N384" s="27" t="s">
        <v>279</v>
      </c>
      <c r="O384" s="27" t="s">
        <v>280</v>
      </c>
      <c r="P384" s="27" t="s">
        <v>281</v>
      </c>
      <c r="Q384" s="28" t="s">
        <v>282</v>
      </c>
      <c r="R384" s="28" t="s">
        <v>283</v>
      </c>
      <c r="S384" s="28" t="s">
        <v>284</v>
      </c>
      <c r="T384" s="25" t="s">
        <v>285</v>
      </c>
    </row>
    <row r="385" spans="1:20" ht="15.75" x14ac:dyDescent="0.25">
      <c r="A385" s="29"/>
      <c r="B385" s="29"/>
      <c r="C385" s="29"/>
      <c r="D385" s="29"/>
      <c r="E385" s="29"/>
      <c r="F385" s="30"/>
      <c r="G385" s="16"/>
      <c r="H385" s="16"/>
      <c r="I385" s="16"/>
      <c r="J385" s="16"/>
      <c r="K385" s="16"/>
      <c r="N385" s="23"/>
      <c r="O385" s="23"/>
      <c r="P385" s="23"/>
      <c r="Q385" s="23"/>
      <c r="R385" s="23"/>
      <c r="S385" s="23"/>
      <c r="T385" s="23"/>
    </row>
    <row r="386" spans="1:20" x14ac:dyDescent="0.25">
      <c r="A386" s="31">
        <f t="shared" ref="A386" si="528">IF(A385="",1,A385+1)</f>
        <v>1</v>
      </c>
      <c r="B386" s="31">
        <f ca="1">IF(L386="","",VLOOKUP($B386,INDIRECT(K386),2,FALSE))</f>
        <v>159</v>
      </c>
      <c r="C386" s="14" t="str">
        <f t="shared" ref="C386" ca="1" si="529">IF($C386="","",IF(ISERROR(VLOOKUP(B386,Athletes,2,FALSE)),"Unknown Athlete",PROPER(VLOOKUP(B386,Athletes,2,FALSE))))</f>
        <v>Jerry Kevern</v>
      </c>
      <c r="D386" s="14" t="str">
        <f t="shared" ref="D386" ca="1" si="530">IF($C386="","",IF(VLOOKUP(B386,Athletes,3,FALSE)="","",VLOOKUP(B386,Athletes,3,FALSE)))</f>
        <v>COPAC</v>
      </c>
      <c r="E386" s="14" t="str">
        <f t="shared" ref="E386" ca="1" si="531">IF($C386="","",IF(ISERROR(VLOOKUP(B386,Athletes,6,FALSE)),"",VLOOKUP(B386,Athletes,6,FALSE)))</f>
        <v>V55M</v>
      </c>
      <c r="F386" s="32">
        <f t="shared" ref="F386" ca="1" si="532">IF(L386="","",VLOOKUP($B386,INDIRECT(K386),6,FALSE))</f>
        <v>21.62</v>
      </c>
      <c r="G386" s="16" t="str">
        <f t="shared" ref="G386" ca="1" si="533">"U" &amp; ROW(G386)+1-$B386 &amp; ":U" &amp; ROW(G386)-$B386+VLOOKUP(1,INDIRECT("A" &amp; ROW(G386)+1-$B386 &amp; ":B999"),2,0)</f>
        <v>U401:U401</v>
      </c>
      <c r="H386" s="16" t="str">
        <f t="shared" ref="H386" ca="1" si="534">"R" &amp; ROW(H386)+1-$B386 &amp; ":R" &amp; ROW(H386)-$B386+VLOOKUP(1,INDIRECT("A" &amp; ROW(H386)+1-$B386 &amp; ":B999"),2,0)</f>
        <v>R401:R401</v>
      </c>
      <c r="I386" s="16" t="str">
        <f t="shared" ref="I386" ca="1" si="535">"S" &amp; ROW(I386)+1-$B386 &amp; ":S" &amp; ROW(I386)-$B386+VLOOKUP(1,INDIRECT("A" &amp; ROW(I386)+1-$B386 &amp; ":B999"),2,0)</f>
        <v>S401:S401</v>
      </c>
      <c r="J386" s="16" t="str">
        <f t="shared" ref="J386" ca="1" si="536">"T" &amp; ROW(J386)+1-$B386 &amp; ":T" &amp; ROW(J386)-$B386+VLOOKUP(1,INDIRECT("A" &amp; ROW(J386)+1-$B386 &amp; ":B999"),2,0)</f>
        <v>T401:T401</v>
      </c>
      <c r="K386" s="16" t="str">
        <f t="shared" ref="K386" ca="1" si="537">"M" &amp; ROW(H386)+1-$B386 &amp; ":U" &amp; ROW(H386)-$B386+VLOOKUP(1,INDIRECT("A" &amp; ROW(H386)+1-$B386 &amp; ":B999"),2,0)</f>
        <v>M401:U401</v>
      </c>
      <c r="L386">
        <f t="shared" ref="L386" ca="1" si="538">IF(M386="","",RANK($U386,INDIRECT(G386),0))</f>
        <v>1</v>
      </c>
      <c r="M386" s="9">
        <v>159</v>
      </c>
      <c r="N386" s="23">
        <v>21.62</v>
      </c>
      <c r="O386" s="23">
        <v>0</v>
      </c>
      <c r="P386" s="23">
        <v>0</v>
      </c>
      <c r="Q386" s="23">
        <f t="shared" ref="Q386" ca="1" si="539">IF(RANK($O386,$O386:$Q386,0)=1,$O386,IF(RANK($P386,$O386:$Q386,0)=1,$P386,$Q386))</f>
        <v>21.62</v>
      </c>
      <c r="R386" s="23">
        <f t="shared" ref="R386" ca="1" si="540">IF(RANK($O386,$O386:$Q386,0)=2,$O386,IF(RANK($P386,$O386:$Q386,0)=2,$P386,$Q386))</f>
        <v>0</v>
      </c>
      <c r="S386" s="23">
        <f t="shared" ref="S386" ca="1" si="541">IF(RANK($O386,$O386:$Q386,0)=3,$O386,IF(RANK($P386,$O386:$Q386,0)=3,$P386,$Q386))</f>
        <v>0</v>
      </c>
      <c r="T386" s="23">
        <f t="shared" ref="T386" ca="1" si="542">((($R386)*10000)+$S386)*10000+$T386+$N386/1000</f>
        <v>2162000000.1589999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57720-24A7-4B7F-BEE1-5E9B6C6BF80B}">
  <dimension ref="A3:U97"/>
  <sheetViews>
    <sheetView tabSelected="1" topLeftCell="A70" workbookViewId="0">
      <selection activeCell="X88" sqref="X88"/>
    </sheetView>
  </sheetViews>
  <sheetFormatPr defaultRowHeight="15" x14ac:dyDescent="0.25"/>
  <cols>
    <col min="3" max="3" width="29.85546875" bestFit="1" customWidth="1"/>
    <col min="4" max="4" width="15" bestFit="1" customWidth="1"/>
    <col min="7" max="11" width="0" hidden="1" customWidth="1"/>
    <col min="15" max="15" width="10.42578125" hidden="1" customWidth="1"/>
    <col min="16" max="16" width="0" hidden="1" customWidth="1"/>
    <col min="17" max="20" width="9.140625" hidden="1" customWidth="1"/>
    <col min="21" max="21" width="9.140625" customWidth="1"/>
  </cols>
  <sheetData>
    <row r="3" spans="1:21" ht="18" x14ac:dyDescent="0.25">
      <c r="A3" s="13" t="s">
        <v>0</v>
      </c>
      <c r="B3" s="13" t="s">
        <v>327</v>
      </c>
      <c r="C3" s="14"/>
      <c r="D3" s="13"/>
      <c r="E3" s="14"/>
      <c r="F3" s="15"/>
      <c r="I3" s="16"/>
      <c r="J3" s="16"/>
      <c r="K3" s="16"/>
      <c r="M3" s="17" t="s">
        <v>271</v>
      </c>
      <c r="N3" s="18"/>
      <c r="O3" s="18"/>
      <c r="P3" s="19"/>
      <c r="Q3" s="19"/>
      <c r="R3" s="19"/>
      <c r="S3" s="19"/>
      <c r="T3" s="20"/>
      <c r="U3" s="20"/>
    </row>
    <row r="4" spans="1:21" ht="18" x14ac:dyDescent="0.25">
      <c r="A4" s="13"/>
      <c r="B4" s="14"/>
      <c r="C4" s="13"/>
      <c r="D4" s="21"/>
      <c r="E4" s="14"/>
      <c r="F4" s="22"/>
      <c r="I4" s="16"/>
      <c r="J4" s="16"/>
      <c r="K4" s="16"/>
      <c r="N4" s="23"/>
      <c r="O4" s="23"/>
      <c r="P4" s="23"/>
      <c r="Q4" s="23"/>
      <c r="R4" s="23"/>
      <c r="S4" s="23"/>
    </row>
    <row r="5" spans="1:21" ht="16.5" thickBot="1" x14ac:dyDescent="0.3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6" t="s">
        <v>328</v>
      </c>
      <c r="G5" s="24" t="s">
        <v>273</v>
      </c>
      <c r="H5" s="24" t="s">
        <v>274</v>
      </c>
      <c r="I5" s="24" t="s">
        <v>275</v>
      </c>
      <c r="J5" s="24" t="s">
        <v>276</v>
      </c>
      <c r="K5" s="24" t="s">
        <v>277</v>
      </c>
      <c r="L5" s="25" t="s">
        <v>278</v>
      </c>
      <c r="M5" s="26" t="s">
        <v>4</v>
      </c>
      <c r="N5" s="27" t="s">
        <v>328</v>
      </c>
      <c r="O5" s="33" t="s">
        <v>329</v>
      </c>
      <c r="P5" s="33" t="s">
        <v>330</v>
      </c>
      <c r="Q5" s="28" t="s">
        <v>282</v>
      </c>
      <c r="R5" s="28" t="s">
        <v>283</v>
      </c>
      <c r="S5" s="28" t="s">
        <v>284</v>
      </c>
      <c r="T5" s="25" t="s">
        <v>285</v>
      </c>
    </row>
    <row r="6" spans="1:21" ht="15.75" x14ac:dyDescent="0.25">
      <c r="A6" s="29"/>
      <c r="B6" s="29"/>
      <c r="C6" s="29"/>
      <c r="D6" s="29"/>
      <c r="E6" s="29"/>
      <c r="F6" s="30"/>
      <c r="G6" s="16"/>
      <c r="H6" s="16"/>
      <c r="I6" s="16"/>
      <c r="J6" s="16"/>
      <c r="K6" s="16"/>
      <c r="N6" s="23"/>
      <c r="O6" s="16"/>
      <c r="P6" s="16"/>
      <c r="Q6" s="23"/>
      <c r="R6" s="23"/>
      <c r="S6" s="23"/>
    </row>
    <row r="7" spans="1:21" x14ac:dyDescent="0.25">
      <c r="A7" s="31">
        <f t="shared" ref="A7" si="0">IF(A6="",1,A6+1)</f>
        <v>1</v>
      </c>
      <c r="B7" s="31">
        <f ca="1">IF(L7="","",VLOOKUP($B7,INDIRECT(K7),2,FALSE))</f>
        <v>39</v>
      </c>
      <c r="C7" s="14" t="str">
        <f ca="1">IF($C7="","",IF(ISERROR(VLOOKUP(B7,Athletes,2,FALSE)),"Unknown Athlete",PROPER(VLOOKUP(B7,Athletes,2,FALSE))))</f>
        <v>Sadie Rose Whitehouse</v>
      </c>
      <c r="D7" s="14" t="str">
        <f ca="1">IF($C7="","",IF(VLOOKUP(B7,Athletes,3,FALSE)="","",VLOOKUP(B7,Athletes,3,FALSE)))</f>
        <v>CAC</v>
      </c>
      <c r="E7" s="14" t="str">
        <f ca="1">IF($C7="","",IF(ISERROR(VLOOKUP(B7,Athletes,6,FALSE)),"",VLOOKUP(B7,Athletes,6,FALSE)))</f>
        <v>U13G</v>
      </c>
      <c r="F7" s="32">
        <f t="shared" ref="F7" ca="1" si="1">IF(L7="","",VLOOKUP($B7,INDIRECT(K7),6,FALSE))</f>
        <v>2.25</v>
      </c>
      <c r="G7" s="16" t="str">
        <f t="shared" ref="G7" ca="1" si="2">"U" &amp; ROW(G7)+1-$B7 &amp; ":U" &amp; ROW(G7)-$B7+VLOOKUP(1,INDIRECT("A" &amp; ROW(G7)+1-$B7 &amp; ":B999"),2,0)</f>
        <v>U26:U26</v>
      </c>
      <c r="H7" s="16" t="str">
        <f t="shared" ref="H7" ca="1" si="3">"R" &amp; ROW(H7)+1-$B7 &amp; ":R" &amp; ROW(H7)-$B7+VLOOKUP(1,INDIRECT("A" &amp; ROW(H7)+1-$B7 &amp; ":B999"),2,0)</f>
        <v>R26:R26</v>
      </c>
      <c r="I7" s="16" t="str">
        <f t="shared" ref="I7" ca="1" si="4">"S" &amp; ROW(I7)+1-$B7 &amp; ":S" &amp; ROW(I7)-$B7+VLOOKUP(1,INDIRECT("A" &amp; ROW(I7)+1-$B7 &amp; ":B999"),2,0)</f>
        <v>S26:S26</v>
      </c>
      <c r="J7" s="16" t="str">
        <f t="shared" ref="J7" ca="1" si="5">"T" &amp; ROW(J7)+1-$B7 &amp; ":T" &amp; ROW(J7)-$B7+VLOOKUP(1,INDIRECT("A" &amp; ROW(J7)+1-$B7 &amp; ":B999"),2,0)</f>
        <v>T26:T26</v>
      </c>
      <c r="K7" s="16" t="str">
        <f t="shared" ref="K7" ca="1" si="6">"M" &amp; ROW(H7)+1-$B7 &amp; ":U" &amp; ROW(H7)-$B7+VLOOKUP(1,INDIRECT("A" &amp; ROW(H7)+1-$B7 &amp; ":B999"),2,0)</f>
        <v>M26:U26</v>
      </c>
      <c r="L7">
        <f t="shared" ref="L7" ca="1" si="7">IF(M7="","",RANK($U7,INDIRECT(G7),1))</f>
        <v>1</v>
      </c>
      <c r="M7">
        <v>39</v>
      </c>
      <c r="N7" s="23">
        <v>2.25</v>
      </c>
      <c r="O7" s="16"/>
      <c r="P7" s="16"/>
      <c r="Q7" s="23">
        <f t="shared" ref="Q7:S7" si="8">N7</f>
        <v>2.25</v>
      </c>
      <c r="R7" s="23">
        <f t="shared" si="8"/>
        <v>0</v>
      </c>
      <c r="S7" s="23">
        <f t="shared" si="8"/>
        <v>0</v>
      </c>
      <c r="T7" s="23">
        <f t="shared" ref="T7" ca="1" si="9">(((10-$R7)*10000)+$S7)*10+$T7+$N7/1000</f>
        <v>775000.03899999999</v>
      </c>
    </row>
    <row r="11" spans="1:21" ht="18" x14ac:dyDescent="0.25">
      <c r="A11" s="13" t="s">
        <v>0</v>
      </c>
      <c r="B11" s="13" t="s">
        <v>331</v>
      </c>
      <c r="C11" s="14"/>
      <c r="D11" s="13"/>
      <c r="E11" s="14"/>
      <c r="F11" s="15"/>
      <c r="I11" s="16"/>
      <c r="J11" s="16"/>
      <c r="K11" s="16"/>
      <c r="M11" s="17" t="s">
        <v>271</v>
      </c>
      <c r="N11" s="18"/>
      <c r="O11" s="18"/>
      <c r="P11" s="19"/>
      <c r="Q11" s="19"/>
      <c r="R11" s="19"/>
      <c r="S11" s="19"/>
      <c r="T11" s="20"/>
      <c r="U11" s="20"/>
    </row>
    <row r="12" spans="1:21" ht="18" x14ac:dyDescent="0.25">
      <c r="A12" s="13"/>
      <c r="B12" s="14"/>
      <c r="C12" s="13"/>
      <c r="D12" s="21"/>
      <c r="E12" s="14"/>
      <c r="F12" s="22"/>
      <c r="I12" s="16"/>
      <c r="J12" s="16"/>
      <c r="K12" s="16"/>
      <c r="N12" s="23"/>
      <c r="O12" s="23"/>
      <c r="P12" s="23"/>
      <c r="Q12" s="23"/>
      <c r="R12" s="23"/>
      <c r="S12" s="23"/>
    </row>
    <row r="13" spans="1:21" ht="16.5" thickBot="1" x14ac:dyDescent="0.3">
      <c r="A13" s="5" t="s">
        <v>3</v>
      </c>
      <c r="B13" s="5" t="s">
        <v>4</v>
      </c>
      <c r="C13" s="5" t="s">
        <v>5</v>
      </c>
      <c r="D13" s="5" t="s">
        <v>6</v>
      </c>
      <c r="E13" s="5" t="s">
        <v>7</v>
      </c>
      <c r="F13" s="6" t="s">
        <v>328</v>
      </c>
      <c r="G13" s="24" t="s">
        <v>273</v>
      </c>
      <c r="H13" s="24" t="s">
        <v>274</v>
      </c>
      <c r="I13" s="24" t="s">
        <v>275</v>
      </c>
      <c r="J13" s="24" t="s">
        <v>276</v>
      </c>
      <c r="K13" s="24" t="s">
        <v>277</v>
      </c>
      <c r="L13" s="25" t="s">
        <v>278</v>
      </c>
      <c r="M13" s="26" t="s">
        <v>4</v>
      </c>
      <c r="N13" s="27" t="s">
        <v>328</v>
      </c>
      <c r="O13" s="33" t="s">
        <v>329</v>
      </c>
      <c r="P13" s="33" t="s">
        <v>330</v>
      </c>
      <c r="Q13" s="28" t="s">
        <v>282</v>
      </c>
      <c r="R13" s="28" t="s">
        <v>283</v>
      </c>
      <c r="S13" s="28" t="s">
        <v>284</v>
      </c>
      <c r="T13" s="25" t="s">
        <v>285</v>
      </c>
    </row>
    <row r="14" spans="1:21" ht="15.75" x14ac:dyDescent="0.25">
      <c r="A14" s="29"/>
      <c r="B14" s="29"/>
      <c r="C14" s="29"/>
      <c r="D14" s="29"/>
      <c r="E14" s="29"/>
      <c r="F14" s="30"/>
      <c r="G14" s="16"/>
      <c r="H14" s="16"/>
      <c r="I14" s="16"/>
      <c r="J14" s="16"/>
      <c r="K14" s="16"/>
      <c r="N14" s="23"/>
      <c r="O14" s="16"/>
      <c r="P14" s="16"/>
      <c r="Q14" s="23"/>
      <c r="R14" s="23"/>
      <c r="S14" s="23"/>
    </row>
    <row r="15" spans="1:21" x14ac:dyDescent="0.25">
      <c r="A15" s="31">
        <f t="shared" ref="A15" si="10">IF(A14="",1,A14+1)</f>
        <v>1</v>
      </c>
      <c r="B15" s="31">
        <f ca="1">IF(L15="","",VLOOKUP($B15,INDIRECT(K15),2,FALSE))</f>
        <v>51</v>
      </c>
      <c r="C15" s="14" t="str">
        <f ca="1">IF($C15="","",IF(ISERROR(VLOOKUP(B15,Athletes,2,FALSE)),"Unknown Athlete",PROPER(VLOOKUP(B15,Athletes,2,FALSE))))</f>
        <v>Amelie Latour Smith</v>
      </c>
      <c r="D15" s="14" t="str">
        <f ca="1">IF($C15="","",IF(VLOOKUP(B15,Athletes,3,FALSE)="","",VLOOKUP(B15,Athletes,3,FALSE)))</f>
        <v>N&amp;P</v>
      </c>
      <c r="E15" s="14" t="str">
        <f ca="1">IF($C15="","",IF(ISERROR(VLOOKUP(B15,Athletes,6,FALSE)),"",VLOOKUP(B15,Athletes,6,FALSE)))</f>
        <v>U15G</v>
      </c>
      <c r="F15" s="32">
        <f t="shared" ref="F15" ca="1" si="11">IF(L15="","",VLOOKUP($B15,INDIRECT(K15),6,FALSE))</f>
        <v>2.35</v>
      </c>
      <c r="G15" s="16" t="str">
        <f t="shared" ref="G15" ca="1" si="12">"U" &amp; ROW(G15)+1-$B15 &amp; ":U" &amp; ROW(G15)-$B15+VLOOKUP(1,INDIRECT("A" &amp; ROW(G15)+1-$B15 &amp; ":B999"),2,0)</f>
        <v>U34:U34</v>
      </c>
      <c r="H15" s="16" t="str">
        <f t="shared" ref="H15" ca="1" si="13">"R" &amp; ROW(H15)+1-$B15 &amp; ":R" &amp; ROW(H15)-$B15+VLOOKUP(1,INDIRECT("A" &amp; ROW(H15)+1-$B15 &amp; ":B999"),2,0)</f>
        <v>R34:R34</v>
      </c>
      <c r="I15" s="16" t="str">
        <f t="shared" ref="I15" ca="1" si="14">"S" &amp; ROW(I15)+1-$B15 &amp; ":S" &amp; ROW(I15)-$B15+VLOOKUP(1,INDIRECT("A" &amp; ROW(I15)+1-$B15 &amp; ":B999"),2,0)</f>
        <v>S34:S34</v>
      </c>
      <c r="J15" s="16" t="str">
        <f t="shared" ref="J15" ca="1" si="15">"T" &amp; ROW(J15)+1-$B15 &amp; ":T" &amp; ROW(J15)-$B15+VLOOKUP(1,INDIRECT("A" &amp; ROW(J15)+1-$B15 &amp; ":B999"),2,0)</f>
        <v>T34:T34</v>
      </c>
      <c r="K15" s="16" t="str">
        <f t="shared" ref="K15" ca="1" si="16">"M" &amp; ROW(H15)+1-$B15 &amp; ":U" &amp; ROW(H15)-$B15+VLOOKUP(1,INDIRECT("A" &amp; ROW(H15)+1-$B15 &amp; ":B999"),2,0)</f>
        <v>M34:U34</v>
      </c>
      <c r="L15">
        <f t="shared" ref="L15" ca="1" si="17">IF(M15="","",RANK($U15,INDIRECT(G15),1))</f>
        <v>1</v>
      </c>
      <c r="M15">
        <v>51</v>
      </c>
      <c r="N15" s="23">
        <v>2.35</v>
      </c>
      <c r="O15" s="16"/>
      <c r="P15" s="16"/>
      <c r="Q15" s="23">
        <f t="shared" ref="Q15:S15" si="18">N15</f>
        <v>2.35</v>
      </c>
      <c r="R15" s="23">
        <f t="shared" si="18"/>
        <v>0</v>
      </c>
      <c r="S15" s="23">
        <f t="shared" si="18"/>
        <v>0</v>
      </c>
      <c r="T15" s="23">
        <f t="shared" ref="T15" ca="1" si="19">(((10-$R15)*10000)+$S15)*10+$T15+$N15/1000</f>
        <v>765000.05099999998</v>
      </c>
    </row>
    <row r="19" spans="1:21" ht="18" x14ac:dyDescent="0.25">
      <c r="A19" s="13" t="s">
        <v>0</v>
      </c>
      <c r="B19" s="13" t="s">
        <v>332</v>
      </c>
      <c r="C19" s="14"/>
      <c r="D19" s="13"/>
      <c r="E19" s="14"/>
      <c r="F19" s="15"/>
      <c r="I19" s="16"/>
      <c r="J19" s="16"/>
      <c r="K19" s="16"/>
      <c r="M19" s="17" t="s">
        <v>271</v>
      </c>
      <c r="N19" s="18"/>
      <c r="O19" s="18"/>
      <c r="P19" s="19"/>
      <c r="Q19" s="19"/>
      <c r="R19" s="19"/>
      <c r="S19" s="19"/>
      <c r="T19" s="20"/>
      <c r="U19" s="20"/>
    </row>
    <row r="20" spans="1:21" ht="18" x14ac:dyDescent="0.25">
      <c r="A20" s="13"/>
      <c r="B20" s="14"/>
      <c r="C20" s="13"/>
      <c r="D20" s="21"/>
      <c r="E20" s="14"/>
      <c r="F20" s="22"/>
      <c r="I20" s="16"/>
      <c r="J20" s="16"/>
      <c r="K20" s="16"/>
      <c r="N20" s="23"/>
      <c r="O20" s="23"/>
      <c r="P20" s="23"/>
      <c r="Q20" s="23"/>
      <c r="R20" s="23"/>
      <c r="S20" s="23"/>
    </row>
    <row r="21" spans="1:21" ht="16.5" thickBot="1" x14ac:dyDescent="0.3">
      <c r="A21" s="5" t="s">
        <v>3</v>
      </c>
      <c r="B21" s="5" t="s">
        <v>4</v>
      </c>
      <c r="C21" s="5" t="s">
        <v>5</v>
      </c>
      <c r="D21" s="5" t="s">
        <v>6</v>
      </c>
      <c r="E21" s="5" t="s">
        <v>7</v>
      </c>
      <c r="F21" s="6" t="s">
        <v>328</v>
      </c>
      <c r="G21" s="24" t="s">
        <v>273</v>
      </c>
      <c r="H21" s="24" t="s">
        <v>274</v>
      </c>
      <c r="I21" s="24" t="s">
        <v>275</v>
      </c>
      <c r="J21" s="24" t="s">
        <v>276</v>
      </c>
      <c r="K21" s="24" t="s">
        <v>277</v>
      </c>
      <c r="L21" s="25" t="s">
        <v>278</v>
      </c>
      <c r="M21" s="26" t="s">
        <v>4</v>
      </c>
      <c r="N21" s="27" t="s">
        <v>328</v>
      </c>
      <c r="O21" s="33" t="s">
        <v>329</v>
      </c>
      <c r="P21" s="33" t="s">
        <v>330</v>
      </c>
      <c r="Q21" s="28" t="s">
        <v>282</v>
      </c>
      <c r="R21" s="28" t="s">
        <v>283</v>
      </c>
      <c r="S21" s="28" t="s">
        <v>284</v>
      </c>
      <c r="T21" s="25" t="s">
        <v>285</v>
      </c>
    </row>
    <row r="22" spans="1:21" ht="15.75" x14ac:dyDescent="0.25">
      <c r="A22" s="29"/>
      <c r="B22" s="29"/>
      <c r="C22" s="29"/>
      <c r="D22" s="29"/>
      <c r="E22" s="29"/>
      <c r="F22" s="30"/>
      <c r="G22" s="16"/>
      <c r="H22" s="16"/>
      <c r="I22" s="16"/>
      <c r="J22" s="16"/>
      <c r="K22" s="16"/>
      <c r="N22" s="23"/>
      <c r="O22" s="16"/>
      <c r="P22" s="16"/>
      <c r="Q22" s="23"/>
      <c r="R22" s="23"/>
      <c r="S22" s="23"/>
    </row>
    <row r="23" spans="1:21" x14ac:dyDescent="0.25">
      <c r="A23" s="31">
        <f t="shared" ref="A23" si="20">IF(A22="",1,A22+1)</f>
        <v>1</v>
      </c>
      <c r="B23" s="31">
        <f ca="1">IF(L23="","",VLOOKUP($B23,INDIRECT(K23),2,FALSE))</f>
        <v>55</v>
      </c>
      <c r="C23" s="14" t="str">
        <f ca="1">IF($C23="","",IF(ISERROR(VLOOKUP(B23,Athletes,2,FALSE)),"Unknown Athlete",PROPER(VLOOKUP(B23,Athletes,2,FALSE))))</f>
        <v>Bethan Norvill</v>
      </c>
      <c r="D23" s="14" t="str">
        <f ca="1">IF($C23="","",IF(VLOOKUP(B23,Athletes,3,FALSE)="","",VLOOKUP(B23,Athletes,3,FALSE)))</f>
        <v>N&amp;P</v>
      </c>
      <c r="E23" s="14" t="str">
        <f ca="1">IF($C23="","",IF(ISERROR(VLOOKUP(B23,Athletes,6,FALSE)),"",VLOOKUP(B23,Athletes,6,FALSE)))</f>
        <v>U20 Women</v>
      </c>
      <c r="F23" s="32">
        <f t="shared" ref="F23" ca="1" si="21">IF(L23="","",VLOOKUP($B23,INDIRECT(K23),6,FALSE))</f>
        <v>2.5499999999999998</v>
      </c>
      <c r="G23" s="16" t="str">
        <f t="shared" ref="G23" ca="1" si="22">"U" &amp; ROW(G23)+1-$B23 &amp; ":U" &amp; ROW(G23)-$B23+VLOOKUP(1,INDIRECT("A" &amp; ROW(G23)+1-$B23 &amp; ":B999"),2,0)</f>
        <v>U42:U42</v>
      </c>
      <c r="H23" s="16" t="str">
        <f t="shared" ref="H23" ca="1" si="23">"R" &amp; ROW(H23)+1-$B23 &amp; ":R" &amp; ROW(H23)-$B23+VLOOKUP(1,INDIRECT("A" &amp; ROW(H23)+1-$B23 &amp; ":B999"),2,0)</f>
        <v>R42:R42</v>
      </c>
      <c r="I23" s="16" t="str">
        <f t="shared" ref="I23" ca="1" si="24">"S" &amp; ROW(I23)+1-$B23 &amp; ":S" &amp; ROW(I23)-$B23+VLOOKUP(1,INDIRECT("A" &amp; ROW(I23)+1-$B23 &amp; ":B999"),2,0)</f>
        <v>S42:S42</v>
      </c>
      <c r="J23" s="16" t="str">
        <f t="shared" ref="J23" ca="1" si="25">"T" &amp; ROW(J23)+1-$B23 &amp; ":T" &amp; ROW(J23)-$B23+VLOOKUP(1,INDIRECT("A" &amp; ROW(J23)+1-$B23 &amp; ":B999"),2,0)</f>
        <v>T42:T42</v>
      </c>
      <c r="K23" s="16" t="str">
        <f t="shared" ref="K23" ca="1" si="26">"M" &amp; ROW(H23)+1-$B23 &amp; ":U" &amp; ROW(H23)-$B23+VLOOKUP(1,INDIRECT("A" &amp; ROW(H23)+1-$B23 &amp; ":B999"),2,0)</f>
        <v>M42:U42</v>
      </c>
      <c r="L23">
        <f t="shared" ref="L23" ca="1" si="27">IF(M23="","",RANK($U23,INDIRECT(G23),1))</f>
        <v>1</v>
      </c>
      <c r="M23">
        <v>55</v>
      </c>
      <c r="N23" s="23">
        <v>2.5499999999999998</v>
      </c>
      <c r="O23" s="16">
        <v>0</v>
      </c>
      <c r="P23" s="16">
        <v>0</v>
      </c>
      <c r="Q23" s="23">
        <f t="shared" ref="Q23:S23" si="28">N23</f>
        <v>2.5499999999999998</v>
      </c>
      <c r="R23" s="23">
        <f t="shared" si="28"/>
        <v>0</v>
      </c>
      <c r="S23" s="23">
        <f t="shared" si="28"/>
        <v>0</v>
      </c>
      <c r="T23" s="23">
        <f t="shared" ref="T23" ca="1" si="29">(((10-$R23)*10000)+$S23)*10+$T23+$N23/1000</f>
        <v>745000.05500000005</v>
      </c>
    </row>
    <row r="27" spans="1:21" ht="18" x14ac:dyDescent="0.25">
      <c r="A27" s="13" t="s">
        <v>0</v>
      </c>
      <c r="B27" s="13" t="s">
        <v>333</v>
      </c>
      <c r="C27" s="14"/>
      <c r="D27" s="13"/>
      <c r="E27" s="14"/>
      <c r="F27" s="15"/>
      <c r="I27" s="16"/>
      <c r="J27" s="16"/>
      <c r="K27" s="16"/>
      <c r="M27" s="17" t="s">
        <v>271</v>
      </c>
      <c r="N27" s="18"/>
      <c r="O27" s="18"/>
      <c r="P27" s="19"/>
      <c r="Q27" s="19"/>
      <c r="R27" s="19"/>
      <c r="S27" s="19"/>
      <c r="T27" s="20"/>
      <c r="U27" s="20"/>
    </row>
    <row r="28" spans="1:21" ht="18" x14ac:dyDescent="0.25">
      <c r="A28" s="13"/>
      <c r="B28" s="14"/>
      <c r="C28" s="13"/>
      <c r="D28" s="21"/>
      <c r="E28" s="14"/>
      <c r="F28" s="22"/>
      <c r="I28" s="16"/>
      <c r="J28" s="16"/>
      <c r="K28" s="16"/>
      <c r="N28" s="23"/>
      <c r="O28" s="23"/>
      <c r="P28" s="23"/>
      <c r="Q28" s="23"/>
      <c r="R28" s="23"/>
      <c r="S28" s="23"/>
    </row>
    <row r="29" spans="1:21" ht="16.5" thickBot="1" x14ac:dyDescent="0.3">
      <c r="A29" s="5" t="s">
        <v>3</v>
      </c>
      <c r="B29" s="5" t="s">
        <v>4</v>
      </c>
      <c r="C29" s="5" t="s">
        <v>5</v>
      </c>
      <c r="D29" s="5" t="s">
        <v>6</v>
      </c>
      <c r="E29" s="5" t="s">
        <v>7</v>
      </c>
      <c r="F29" s="6" t="s">
        <v>328</v>
      </c>
      <c r="G29" s="24" t="s">
        <v>273</v>
      </c>
      <c r="H29" s="24" t="s">
        <v>274</v>
      </c>
      <c r="I29" s="24" t="s">
        <v>275</v>
      </c>
      <c r="J29" s="24" t="s">
        <v>276</v>
      </c>
      <c r="K29" s="24" t="s">
        <v>277</v>
      </c>
      <c r="L29" s="25" t="s">
        <v>278</v>
      </c>
      <c r="M29" s="26" t="s">
        <v>4</v>
      </c>
      <c r="N29" s="27" t="s">
        <v>328</v>
      </c>
      <c r="O29" s="33" t="s">
        <v>329</v>
      </c>
      <c r="P29" s="33" t="s">
        <v>330</v>
      </c>
      <c r="Q29" s="28" t="s">
        <v>282</v>
      </c>
      <c r="R29" s="28" t="s">
        <v>283</v>
      </c>
      <c r="S29" s="28" t="s">
        <v>284</v>
      </c>
      <c r="T29" s="25" t="s">
        <v>285</v>
      </c>
    </row>
    <row r="30" spans="1:21" ht="15.75" x14ac:dyDescent="0.25">
      <c r="A30" s="29"/>
      <c r="B30" s="29"/>
      <c r="C30" s="29"/>
      <c r="D30" s="29"/>
      <c r="E30" s="29"/>
      <c r="F30" s="30"/>
      <c r="G30" s="16"/>
      <c r="H30" s="16"/>
      <c r="I30" s="16"/>
      <c r="J30" s="16"/>
      <c r="K30" s="16"/>
      <c r="N30" s="23"/>
      <c r="O30" s="16"/>
      <c r="P30" s="16"/>
      <c r="Q30" s="23"/>
      <c r="R30" s="23"/>
      <c r="S30" s="23"/>
    </row>
    <row r="31" spans="1:21" x14ac:dyDescent="0.25">
      <c r="A31" s="31">
        <f t="shared" ref="A31:A38" si="30">IF(A30="",1,A30+1)</f>
        <v>1</v>
      </c>
      <c r="B31" s="31">
        <f ca="1">IF(L31="","",VLOOKUP($B31,INDIRECT(K31),2,FALSE))</f>
        <v>39</v>
      </c>
      <c r="C31" s="14" t="str">
        <f t="shared" ref="C31:C38" ca="1" si="31">IF($C31="","",IF(ISERROR(VLOOKUP(B31,Athletes,2,FALSE)),"Unknown Athlete",PROPER(VLOOKUP(B31,Athletes,2,FALSE))))</f>
        <v>Sadie Rose Whitehouse</v>
      </c>
      <c r="D31" s="14" t="str">
        <f t="shared" ref="D31:D38" ca="1" si="32">IF($C31="","",IF(VLOOKUP(B31,Athletes,3,FALSE)="","",VLOOKUP(B31,Athletes,3,FALSE)))</f>
        <v>CAC</v>
      </c>
      <c r="E31" s="14" t="str">
        <f t="shared" ref="E31:E38" ca="1" si="33">IF($C31="","",IF(ISERROR(VLOOKUP(B31,Athletes,6,FALSE)),"",VLOOKUP(B31,Athletes,6,FALSE)))</f>
        <v>U13G</v>
      </c>
      <c r="F31" s="32">
        <f t="shared" ref="F31:F38" ca="1" si="34">IF(L31="","",VLOOKUP($B31,INDIRECT(K31),6,FALSE))</f>
        <v>1.25</v>
      </c>
      <c r="G31" s="16" t="str">
        <f t="shared" ref="G31:G38" ca="1" si="35">"U" &amp; ROW(G31)+1-$B31 &amp; ":U" &amp; ROW(G31)-$B31+VLOOKUP(1,INDIRECT("A" &amp; ROW(G31)+1-$B31 &amp; ":B999"),2,0)</f>
        <v>U50:U57</v>
      </c>
      <c r="H31" s="16" t="str">
        <f t="shared" ref="H31:H38" ca="1" si="36">"R" &amp; ROW(H31)+1-$B31 &amp; ":R" &amp; ROW(H31)-$B31+VLOOKUP(1,INDIRECT("A" &amp; ROW(H31)+1-$B31 &amp; ":B999"),2,0)</f>
        <v>R50:R57</v>
      </c>
      <c r="I31" s="16" t="str">
        <f t="shared" ref="I31:I38" ca="1" si="37">"S" &amp; ROW(I31)+1-$B31 &amp; ":S" &amp; ROW(I31)-$B31+VLOOKUP(1,INDIRECT("A" &amp; ROW(I31)+1-$B31 &amp; ":B999"),2,0)</f>
        <v>S50:S57</v>
      </c>
      <c r="J31" s="16" t="str">
        <f t="shared" ref="J31:J38" ca="1" si="38">"T" &amp; ROW(J31)+1-$B31 &amp; ":T" &amp; ROW(J31)-$B31+VLOOKUP(1,INDIRECT("A" &amp; ROW(J31)+1-$B31 &amp; ":B999"),2,0)</f>
        <v>T50:T57</v>
      </c>
      <c r="K31" s="16" t="str">
        <f t="shared" ref="K31:K38" ca="1" si="39">"M" &amp; ROW(H31)+1-$B31 &amp; ":U" &amp; ROW(H31)-$B31+VLOOKUP(1,INDIRECT("A" &amp; ROW(H31)+1-$B31 &amp; ":B999"),2,0)</f>
        <v>M50:U57</v>
      </c>
      <c r="L31">
        <f t="shared" ref="L31:L38" ca="1" si="40">IF(M31="","",RANK($U31,INDIRECT(G31),1))</f>
        <v>1</v>
      </c>
      <c r="M31">
        <v>39</v>
      </c>
      <c r="N31" s="23">
        <v>1.25</v>
      </c>
      <c r="O31" s="16">
        <v>1</v>
      </c>
      <c r="P31" s="16">
        <v>0</v>
      </c>
      <c r="Q31" s="23">
        <f t="shared" ref="Q31:S38" si="41">N31</f>
        <v>1.25</v>
      </c>
      <c r="R31" s="23">
        <f t="shared" si="41"/>
        <v>1</v>
      </c>
      <c r="S31" s="23">
        <f t="shared" si="41"/>
        <v>0</v>
      </c>
      <c r="T31" s="23">
        <f t="shared" ref="T31:T38" ca="1" si="42">(((10-$R31)*10000)+$S31)*10+$T31+$N31/1000</f>
        <v>875010.03899999999</v>
      </c>
    </row>
    <row r="32" spans="1:21" x14ac:dyDescent="0.25">
      <c r="A32" s="31">
        <f t="shared" si="30"/>
        <v>2</v>
      </c>
      <c r="B32" s="31">
        <f t="shared" ref="B32:B38" ca="1" si="43">IF(L32="","",VLOOKUP($B32,INDIRECT(K32),2,FALSE))</f>
        <v>22</v>
      </c>
      <c r="C32" s="14" t="str">
        <f t="shared" ca="1" si="31"/>
        <v>Lexi Harrold</v>
      </c>
      <c r="D32" s="14" t="str">
        <f t="shared" ca="1" si="32"/>
        <v>CAC</v>
      </c>
      <c r="E32" s="14" t="str">
        <f t="shared" ca="1" si="33"/>
        <v>U13G</v>
      </c>
      <c r="F32" s="32">
        <f t="shared" ca="1" si="34"/>
        <v>1.25</v>
      </c>
      <c r="G32" s="16" t="str">
        <f t="shared" ca="1" si="35"/>
        <v>U50:U57</v>
      </c>
      <c r="H32" s="16" t="str">
        <f t="shared" ca="1" si="36"/>
        <v>R50:R57</v>
      </c>
      <c r="I32" s="16" t="str">
        <f t="shared" ca="1" si="37"/>
        <v>S50:S57</v>
      </c>
      <c r="J32" s="16" t="str">
        <f t="shared" ca="1" si="38"/>
        <v>T50:T57</v>
      </c>
      <c r="K32" s="16" t="str">
        <f t="shared" ca="1" si="39"/>
        <v>M50:U57</v>
      </c>
      <c r="L32">
        <f t="shared" ca="1" si="40"/>
        <v>2</v>
      </c>
      <c r="M32">
        <v>22</v>
      </c>
      <c r="N32" s="23">
        <v>1.25</v>
      </c>
      <c r="O32" s="16">
        <v>2</v>
      </c>
      <c r="P32" s="16">
        <v>1</v>
      </c>
      <c r="Q32" s="23">
        <f t="shared" si="41"/>
        <v>1.25</v>
      </c>
      <c r="R32" s="23">
        <f t="shared" si="41"/>
        <v>2</v>
      </c>
      <c r="S32" s="23">
        <f t="shared" si="41"/>
        <v>1</v>
      </c>
      <c r="T32" s="23">
        <f t="shared" ca="1" si="42"/>
        <v>875021.022</v>
      </c>
    </row>
    <row r="33" spans="1:21" x14ac:dyDescent="0.25">
      <c r="A33" s="31">
        <f t="shared" si="30"/>
        <v>3</v>
      </c>
      <c r="B33" s="31">
        <f t="shared" ca="1" si="43"/>
        <v>5</v>
      </c>
      <c r="C33" s="14" t="str">
        <f t="shared" ca="1" si="31"/>
        <v>Bo Rosie Salmon</v>
      </c>
      <c r="D33" s="14" t="str">
        <f t="shared" ca="1" si="32"/>
        <v>CAC</v>
      </c>
      <c r="E33" s="14" t="str">
        <f t="shared" ca="1" si="33"/>
        <v>U13G</v>
      </c>
      <c r="F33" s="32">
        <f t="shared" ca="1" si="34"/>
        <v>1.25</v>
      </c>
      <c r="G33" s="16" t="str">
        <f t="shared" ca="1" si="35"/>
        <v>U50:U57</v>
      </c>
      <c r="H33" s="16" t="str">
        <f t="shared" ca="1" si="36"/>
        <v>R50:R57</v>
      </c>
      <c r="I33" s="16" t="str">
        <f t="shared" ca="1" si="37"/>
        <v>S50:S57</v>
      </c>
      <c r="J33" s="16" t="str">
        <f t="shared" ca="1" si="38"/>
        <v>T50:T57</v>
      </c>
      <c r="K33" s="16" t="str">
        <f t="shared" ca="1" si="39"/>
        <v>M50:U57</v>
      </c>
      <c r="L33">
        <f t="shared" ca="1" si="40"/>
        <v>3</v>
      </c>
      <c r="M33">
        <v>5</v>
      </c>
      <c r="N33" s="23">
        <v>1.25</v>
      </c>
      <c r="O33" s="16">
        <v>3</v>
      </c>
      <c r="P33" s="16">
        <v>0</v>
      </c>
      <c r="Q33" s="23">
        <f t="shared" si="41"/>
        <v>1.25</v>
      </c>
      <c r="R33" s="23">
        <f t="shared" si="41"/>
        <v>3</v>
      </c>
      <c r="S33" s="23">
        <f t="shared" si="41"/>
        <v>0</v>
      </c>
      <c r="T33" s="23">
        <f t="shared" ca="1" si="42"/>
        <v>875030.005</v>
      </c>
    </row>
    <row r="34" spans="1:21" x14ac:dyDescent="0.25">
      <c r="A34" s="31">
        <f t="shared" si="30"/>
        <v>4</v>
      </c>
      <c r="B34" s="31">
        <f t="shared" ca="1" si="43"/>
        <v>141</v>
      </c>
      <c r="C34" s="14" t="str">
        <f t="shared" ca="1" si="31"/>
        <v>Georgie Manaia Laing</v>
      </c>
      <c r="D34" s="14" t="str">
        <f t="shared" ca="1" si="32"/>
        <v xml:space="preserve">Penryn College </v>
      </c>
      <c r="E34" s="14" t="str">
        <f t="shared" ca="1" si="33"/>
        <v>U13G</v>
      </c>
      <c r="F34" s="32">
        <f t="shared" ca="1" si="34"/>
        <v>1.2</v>
      </c>
      <c r="G34" s="16" t="str">
        <f t="shared" ca="1" si="35"/>
        <v>U50:U57</v>
      </c>
      <c r="H34" s="16" t="str">
        <f t="shared" ca="1" si="36"/>
        <v>R50:R57</v>
      </c>
      <c r="I34" s="16" t="str">
        <f t="shared" ca="1" si="37"/>
        <v>S50:S57</v>
      </c>
      <c r="J34" s="16" t="str">
        <f t="shared" ca="1" si="38"/>
        <v>T50:T57</v>
      </c>
      <c r="K34" s="16" t="str">
        <f t="shared" ca="1" si="39"/>
        <v>M50:U57</v>
      </c>
      <c r="L34">
        <f t="shared" ca="1" si="40"/>
        <v>4</v>
      </c>
      <c r="M34">
        <v>141</v>
      </c>
      <c r="N34" s="23">
        <v>1.2</v>
      </c>
      <c r="O34" s="16">
        <v>0</v>
      </c>
      <c r="P34" s="16">
        <v>0</v>
      </c>
      <c r="Q34" s="23">
        <f t="shared" si="41"/>
        <v>1.2</v>
      </c>
      <c r="R34" s="23">
        <f t="shared" si="41"/>
        <v>0</v>
      </c>
      <c r="S34" s="23">
        <f t="shared" si="41"/>
        <v>0</v>
      </c>
      <c r="T34" s="23">
        <f t="shared" ca="1" si="42"/>
        <v>880000.14099999995</v>
      </c>
    </row>
    <row r="35" spans="1:21" x14ac:dyDescent="0.25">
      <c r="A35" s="31">
        <f t="shared" si="30"/>
        <v>5</v>
      </c>
      <c r="B35" s="31">
        <f t="shared" ca="1" si="43"/>
        <v>29</v>
      </c>
      <c r="C35" s="14" t="str">
        <f t="shared" ca="1" si="31"/>
        <v>Mischa Vague</v>
      </c>
      <c r="D35" s="14" t="str">
        <f t="shared" ca="1" si="32"/>
        <v>CAC</v>
      </c>
      <c r="E35" s="14" t="str">
        <f t="shared" ca="1" si="33"/>
        <v>U13G</v>
      </c>
      <c r="F35" s="32">
        <f t="shared" ca="1" si="34"/>
        <v>1.2</v>
      </c>
      <c r="G35" s="16" t="str">
        <f t="shared" ca="1" si="35"/>
        <v>U50:U57</v>
      </c>
      <c r="H35" s="16" t="str">
        <f t="shared" ca="1" si="36"/>
        <v>R50:R57</v>
      </c>
      <c r="I35" s="16" t="str">
        <f t="shared" ca="1" si="37"/>
        <v>S50:S57</v>
      </c>
      <c r="J35" s="16" t="str">
        <f t="shared" ca="1" si="38"/>
        <v>T50:T57</v>
      </c>
      <c r="K35" s="16" t="str">
        <f t="shared" ca="1" si="39"/>
        <v>M50:U57</v>
      </c>
      <c r="L35">
        <f t="shared" ca="1" si="40"/>
        <v>5</v>
      </c>
      <c r="M35">
        <v>29</v>
      </c>
      <c r="N35" s="23">
        <v>1.2</v>
      </c>
      <c r="O35" s="16">
        <v>1</v>
      </c>
      <c r="P35" s="16">
        <v>0</v>
      </c>
      <c r="Q35" s="23">
        <f t="shared" si="41"/>
        <v>1.2</v>
      </c>
      <c r="R35" s="23">
        <f t="shared" si="41"/>
        <v>1</v>
      </c>
      <c r="S35" s="23">
        <f t="shared" si="41"/>
        <v>0</v>
      </c>
      <c r="T35" s="23">
        <f t="shared" ca="1" si="42"/>
        <v>880010.02899999998</v>
      </c>
    </row>
    <row r="36" spans="1:21" x14ac:dyDescent="0.25">
      <c r="A36" s="31">
        <f t="shared" si="30"/>
        <v>6</v>
      </c>
      <c r="B36" s="31">
        <f t="shared" ca="1" si="43"/>
        <v>147</v>
      </c>
      <c r="C36" s="14" t="str">
        <f t="shared" ca="1" si="31"/>
        <v>Siaan Sachi Glazzard</v>
      </c>
      <c r="D36" s="14" t="str">
        <f t="shared" ca="1" si="32"/>
        <v xml:space="preserve">Penryn College </v>
      </c>
      <c r="E36" s="14" t="str">
        <f t="shared" ca="1" si="33"/>
        <v>U13G</v>
      </c>
      <c r="F36" s="32">
        <f t="shared" ca="1" si="34"/>
        <v>1.2</v>
      </c>
      <c r="G36" s="16" t="str">
        <f t="shared" ca="1" si="35"/>
        <v>U50:U57</v>
      </c>
      <c r="H36" s="16" t="str">
        <f t="shared" ca="1" si="36"/>
        <v>R50:R57</v>
      </c>
      <c r="I36" s="16" t="str">
        <f t="shared" ca="1" si="37"/>
        <v>S50:S57</v>
      </c>
      <c r="J36" s="16" t="str">
        <f t="shared" ca="1" si="38"/>
        <v>T50:T57</v>
      </c>
      <c r="K36" s="16" t="str">
        <f t="shared" ca="1" si="39"/>
        <v>M50:U57</v>
      </c>
      <c r="L36">
        <f t="shared" ca="1" si="40"/>
        <v>6</v>
      </c>
      <c r="M36">
        <v>147</v>
      </c>
      <c r="N36" s="23">
        <v>1.2</v>
      </c>
      <c r="O36" s="16">
        <v>2</v>
      </c>
      <c r="P36" s="16">
        <v>1</v>
      </c>
      <c r="Q36" s="23">
        <f t="shared" si="41"/>
        <v>1.2</v>
      </c>
      <c r="R36" s="23">
        <f t="shared" si="41"/>
        <v>2</v>
      </c>
      <c r="S36" s="23">
        <f t="shared" si="41"/>
        <v>1</v>
      </c>
      <c r="T36" s="23">
        <f t="shared" ca="1" si="42"/>
        <v>880021.147</v>
      </c>
    </row>
    <row r="37" spans="1:21" x14ac:dyDescent="0.25">
      <c r="A37" s="31">
        <f t="shared" si="30"/>
        <v>7</v>
      </c>
      <c r="B37" s="31">
        <f t="shared" ca="1" si="43"/>
        <v>58</v>
      </c>
      <c r="C37" s="14" t="str">
        <f t="shared" ca="1" si="31"/>
        <v>Eadie-May Grace Munn</v>
      </c>
      <c r="D37" s="14" t="str">
        <f t="shared" ca="1" si="32"/>
        <v>N&amp;P</v>
      </c>
      <c r="E37" s="14" t="str">
        <f t="shared" ca="1" si="33"/>
        <v>U13G</v>
      </c>
      <c r="F37" s="32">
        <f t="shared" ca="1" si="34"/>
        <v>1.1499999999999999</v>
      </c>
      <c r="G37" s="16" t="str">
        <f t="shared" ca="1" si="35"/>
        <v>U50:U57</v>
      </c>
      <c r="H37" s="16" t="str">
        <f t="shared" ca="1" si="36"/>
        <v>R50:R57</v>
      </c>
      <c r="I37" s="16" t="str">
        <f t="shared" ca="1" si="37"/>
        <v>S50:S57</v>
      </c>
      <c r="J37" s="16" t="str">
        <f t="shared" ca="1" si="38"/>
        <v>T50:T57</v>
      </c>
      <c r="K37" s="16" t="str">
        <f t="shared" ca="1" si="39"/>
        <v>M50:U57</v>
      </c>
      <c r="L37">
        <f t="shared" ca="1" si="40"/>
        <v>7</v>
      </c>
      <c r="M37">
        <v>58</v>
      </c>
      <c r="N37" s="23">
        <v>1.1499999999999999</v>
      </c>
      <c r="O37" s="16">
        <v>2</v>
      </c>
      <c r="P37" s="16">
        <v>1</v>
      </c>
      <c r="Q37" s="23">
        <f t="shared" si="41"/>
        <v>1.1499999999999999</v>
      </c>
      <c r="R37" s="23">
        <f t="shared" si="41"/>
        <v>2</v>
      </c>
      <c r="S37" s="23">
        <f t="shared" si="41"/>
        <v>1</v>
      </c>
      <c r="T37" s="23">
        <f t="shared" ca="1" si="42"/>
        <v>885021.05799999996</v>
      </c>
    </row>
    <row r="38" spans="1:21" x14ac:dyDescent="0.25">
      <c r="A38" s="31">
        <f t="shared" si="30"/>
        <v>8</v>
      </c>
      <c r="B38" s="31">
        <f t="shared" ca="1" si="43"/>
        <v>125</v>
      </c>
      <c r="C38" s="14" t="str">
        <f t="shared" ca="1" si="31"/>
        <v>Tilly Ann Day</v>
      </c>
      <c r="D38" s="14" t="str">
        <f t="shared" ca="1" si="32"/>
        <v>COPAC</v>
      </c>
      <c r="E38" s="14" t="str">
        <f t="shared" ca="1" si="33"/>
        <v>U13G</v>
      </c>
      <c r="F38" s="32">
        <f t="shared" ca="1" si="34"/>
        <v>1.1000000000000001</v>
      </c>
      <c r="G38" s="16" t="str">
        <f t="shared" ca="1" si="35"/>
        <v>U50:U57</v>
      </c>
      <c r="H38" s="16" t="str">
        <f t="shared" ca="1" si="36"/>
        <v>R50:R57</v>
      </c>
      <c r="I38" s="16" t="str">
        <f t="shared" ca="1" si="37"/>
        <v>S50:S57</v>
      </c>
      <c r="J38" s="16" t="str">
        <f t="shared" ca="1" si="38"/>
        <v>T50:T57</v>
      </c>
      <c r="K38" s="16" t="str">
        <f t="shared" ca="1" si="39"/>
        <v>M50:U57</v>
      </c>
      <c r="L38">
        <f t="shared" ca="1" si="40"/>
        <v>8</v>
      </c>
      <c r="M38">
        <v>125</v>
      </c>
      <c r="N38" s="23">
        <v>1.1000000000000001</v>
      </c>
      <c r="O38" s="16">
        <v>1</v>
      </c>
      <c r="P38" s="16">
        <v>1</v>
      </c>
      <c r="Q38" s="23">
        <f t="shared" si="41"/>
        <v>1.1000000000000001</v>
      </c>
      <c r="R38" s="23">
        <f t="shared" si="41"/>
        <v>1</v>
      </c>
      <c r="S38" s="23">
        <f t="shared" si="41"/>
        <v>1</v>
      </c>
      <c r="T38" s="23">
        <f t="shared" ca="1" si="42"/>
        <v>890011.125</v>
      </c>
    </row>
    <row r="42" spans="1:21" ht="18" x14ac:dyDescent="0.25">
      <c r="A42" s="13" t="s">
        <v>0</v>
      </c>
      <c r="B42" s="13" t="s">
        <v>334</v>
      </c>
      <c r="C42" s="14"/>
      <c r="D42" s="13"/>
      <c r="E42" s="14"/>
      <c r="F42" s="15"/>
      <c r="I42" s="16"/>
      <c r="J42" s="16"/>
      <c r="K42" s="16"/>
      <c r="M42" s="17" t="s">
        <v>271</v>
      </c>
      <c r="N42" s="18"/>
      <c r="O42" s="18"/>
      <c r="P42" s="19"/>
      <c r="Q42" s="19"/>
      <c r="R42" s="19"/>
      <c r="S42" s="19"/>
      <c r="T42" s="20"/>
      <c r="U42" s="20"/>
    </row>
    <row r="43" spans="1:21" ht="18" x14ac:dyDescent="0.25">
      <c r="A43" s="13"/>
      <c r="B43" s="14"/>
      <c r="C43" s="13"/>
      <c r="D43" s="21"/>
      <c r="E43" s="14"/>
      <c r="F43" s="22"/>
      <c r="I43" s="16"/>
      <c r="J43" s="16"/>
      <c r="K43" s="16"/>
      <c r="N43" s="23"/>
      <c r="O43" s="23"/>
      <c r="P43" s="23"/>
      <c r="Q43" s="23"/>
      <c r="R43" s="23"/>
      <c r="S43" s="23"/>
    </row>
    <row r="44" spans="1:21" ht="16.5" thickBot="1" x14ac:dyDescent="0.3">
      <c r="A44" s="5" t="s">
        <v>3</v>
      </c>
      <c r="B44" s="5" t="s">
        <v>4</v>
      </c>
      <c r="C44" s="5" t="s">
        <v>5</v>
      </c>
      <c r="D44" s="5" t="s">
        <v>6</v>
      </c>
      <c r="E44" s="5" t="s">
        <v>7</v>
      </c>
      <c r="F44" s="6" t="s">
        <v>328</v>
      </c>
      <c r="G44" s="24" t="s">
        <v>273</v>
      </c>
      <c r="H44" s="24" t="s">
        <v>274</v>
      </c>
      <c r="I44" s="24" t="s">
        <v>275</v>
      </c>
      <c r="J44" s="24" t="s">
        <v>276</v>
      </c>
      <c r="K44" s="24" t="s">
        <v>277</v>
      </c>
      <c r="L44" s="25" t="s">
        <v>278</v>
      </c>
      <c r="M44" s="26" t="s">
        <v>4</v>
      </c>
      <c r="N44" s="27" t="s">
        <v>328</v>
      </c>
      <c r="O44" s="33" t="s">
        <v>329</v>
      </c>
      <c r="P44" s="33" t="s">
        <v>330</v>
      </c>
      <c r="Q44" s="28" t="s">
        <v>282</v>
      </c>
      <c r="R44" s="28" t="s">
        <v>283</v>
      </c>
      <c r="S44" s="28" t="s">
        <v>284</v>
      </c>
      <c r="T44" s="25" t="s">
        <v>285</v>
      </c>
    </row>
    <row r="45" spans="1:21" ht="15.75" x14ac:dyDescent="0.25">
      <c r="A45" s="29"/>
      <c r="B45" s="29"/>
      <c r="C45" s="29"/>
      <c r="D45" s="29"/>
      <c r="E45" s="29"/>
      <c r="F45" s="30"/>
      <c r="G45" s="16"/>
      <c r="H45" s="16"/>
      <c r="I45" s="16"/>
      <c r="J45" s="16"/>
      <c r="K45" s="16"/>
      <c r="N45" s="23"/>
      <c r="O45" s="16"/>
      <c r="P45" s="16"/>
      <c r="Q45" s="23"/>
      <c r="R45" s="23"/>
      <c r="S45" s="23"/>
    </row>
    <row r="46" spans="1:21" x14ac:dyDescent="0.25">
      <c r="A46" s="31">
        <f t="shared" ref="A46:A48" si="44">IF(A45="",1,A45+1)</f>
        <v>1</v>
      </c>
      <c r="B46" s="31">
        <f ca="1">IF(L46="","",VLOOKUP($B46,INDIRECT(K46),2,FALSE))</f>
        <v>4</v>
      </c>
      <c r="C46" s="14" t="str">
        <f ca="1">IF($C46="","",IF(ISERROR(VLOOKUP(B46,Athletes,2,FALSE)),"Unknown Athlete",PROPER(VLOOKUP(B46,Athletes,2,FALSE))))</f>
        <v>Ben Robinson</v>
      </c>
      <c r="D46" s="14" t="str">
        <f ca="1">IF($C46="","",IF(VLOOKUP(B46,Athletes,3,FALSE)="","",VLOOKUP(B46,Athletes,3,FALSE)))</f>
        <v>CAC</v>
      </c>
      <c r="E46" s="14" t="str">
        <f ca="1">IF($C46="","",IF(ISERROR(VLOOKUP(B46,Athletes,6,FALSE)),"",VLOOKUP(B46,Athletes,6,FALSE)))</f>
        <v>U13B</v>
      </c>
      <c r="F46" s="32">
        <f t="shared" ref="F46:F48" ca="1" si="45">IF(L46="","",VLOOKUP($B46,INDIRECT(K46),6,FALSE))</f>
        <v>1.25</v>
      </c>
      <c r="G46" s="16" t="str">
        <f t="shared" ref="G46:G48" ca="1" si="46">"U" &amp; ROW(G46)+1-$B46 &amp; ":U" &amp; ROW(G46)-$B46+VLOOKUP(1,INDIRECT("A" &amp; ROW(G46)+1-$B46 &amp; ":B999"),2,0)</f>
        <v>U65:U67</v>
      </c>
      <c r="H46" s="16" t="str">
        <f t="shared" ref="H46:H48" ca="1" si="47">"R" &amp; ROW(H46)+1-$B46 &amp; ":R" &amp; ROW(H46)-$B46+VLOOKUP(1,INDIRECT("A" &amp; ROW(H46)+1-$B46 &amp; ":B999"),2,0)</f>
        <v>R65:R67</v>
      </c>
      <c r="I46" s="16" t="str">
        <f t="shared" ref="I46:I48" ca="1" si="48">"S" &amp; ROW(I46)+1-$B46 &amp; ":S" &amp; ROW(I46)-$B46+VLOOKUP(1,INDIRECT("A" &amp; ROW(I46)+1-$B46 &amp; ":B999"),2,0)</f>
        <v>S65:S67</v>
      </c>
      <c r="J46" s="16" t="str">
        <f t="shared" ref="J46:J48" ca="1" si="49">"T" &amp; ROW(J46)+1-$B46 &amp; ":T" &amp; ROW(J46)-$B46+VLOOKUP(1,INDIRECT("A" &amp; ROW(J46)+1-$B46 &amp; ":B999"),2,0)</f>
        <v>T65:T67</v>
      </c>
      <c r="K46" s="16" t="str">
        <f t="shared" ref="K46:K48" ca="1" si="50">"M" &amp; ROW(H46)+1-$B46 &amp; ":U" &amp; ROW(H46)-$B46+VLOOKUP(1,INDIRECT("A" &amp; ROW(H46)+1-$B46 &amp; ":B999"),2,0)</f>
        <v>M65:U67</v>
      </c>
      <c r="L46">
        <f t="shared" ref="L46:L48" ca="1" si="51">IF(M46="","",RANK($U46,INDIRECT(G46),1))</f>
        <v>1</v>
      </c>
      <c r="M46">
        <v>4</v>
      </c>
      <c r="N46" s="23">
        <v>1.25</v>
      </c>
      <c r="O46" s="16">
        <v>0</v>
      </c>
      <c r="P46" s="16">
        <v>0</v>
      </c>
      <c r="Q46" s="23">
        <f t="shared" ref="Q46:S48" si="52">N46</f>
        <v>1.25</v>
      </c>
      <c r="R46" s="23">
        <f t="shared" si="52"/>
        <v>0</v>
      </c>
      <c r="S46" s="23">
        <f t="shared" si="52"/>
        <v>0</v>
      </c>
      <c r="T46" s="23">
        <f t="shared" ref="T46:T48" ca="1" si="53">(((10-$R46)*10000)+$S46)*10+$T46+$N46/1000</f>
        <v>875000.00399999996</v>
      </c>
    </row>
    <row r="47" spans="1:21" x14ac:dyDescent="0.25">
      <c r="A47" s="31">
        <f t="shared" si="44"/>
        <v>2</v>
      </c>
      <c r="B47" s="31">
        <f t="shared" ref="B47:B48" ca="1" si="54">IF(L47="","",VLOOKUP($B47,INDIRECT(K47),2,FALSE))</f>
        <v>54</v>
      </c>
      <c r="C47" s="14" t="str">
        <f ca="1">IF($C47="","",IF(ISERROR(VLOOKUP(B47,Athletes,2,FALSE)),"Unknown Athlete",PROPER(VLOOKUP(B47,Athletes,2,FALSE))))</f>
        <v>Bertie Payton</v>
      </c>
      <c r="D47" s="14" t="str">
        <f ca="1">IF($C47="","",IF(VLOOKUP(B47,Athletes,3,FALSE)="","",VLOOKUP(B47,Athletes,3,FALSE)))</f>
        <v>N&amp;P</v>
      </c>
      <c r="E47" s="14" t="str">
        <f ca="1">IF($C47="","",IF(ISERROR(VLOOKUP(B47,Athletes,6,FALSE)),"",VLOOKUP(B47,Athletes,6,FALSE)))</f>
        <v>U13B</v>
      </c>
      <c r="F47" s="32">
        <f t="shared" ca="1" si="45"/>
        <v>1.25</v>
      </c>
      <c r="G47" s="16" t="str">
        <f t="shared" ca="1" si="46"/>
        <v>U65:U67</v>
      </c>
      <c r="H47" s="16" t="str">
        <f t="shared" ca="1" si="47"/>
        <v>R65:R67</v>
      </c>
      <c r="I47" s="16" t="str">
        <f t="shared" ca="1" si="48"/>
        <v>S65:S67</v>
      </c>
      <c r="J47" s="16" t="str">
        <f t="shared" ca="1" si="49"/>
        <v>T65:T67</v>
      </c>
      <c r="K47" s="16" t="str">
        <f t="shared" ca="1" si="50"/>
        <v>M65:U67</v>
      </c>
      <c r="L47">
        <f t="shared" ca="1" si="51"/>
        <v>2</v>
      </c>
      <c r="M47">
        <v>54</v>
      </c>
      <c r="N47" s="23">
        <v>1.25</v>
      </c>
      <c r="O47" s="16">
        <v>0</v>
      </c>
      <c r="P47" s="16">
        <v>0</v>
      </c>
      <c r="Q47" s="23">
        <f t="shared" si="52"/>
        <v>1.25</v>
      </c>
      <c r="R47" s="23">
        <f t="shared" si="52"/>
        <v>0</v>
      </c>
      <c r="S47" s="23">
        <f t="shared" si="52"/>
        <v>0</v>
      </c>
      <c r="T47" s="23">
        <f t="shared" ca="1" si="53"/>
        <v>875000.054</v>
      </c>
    </row>
    <row r="48" spans="1:21" x14ac:dyDescent="0.25">
      <c r="A48" s="31">
        <f t="shared" si="44"/>
        <v>3</v>
      </c>
      <c r="B48" s="31">
        <f t="shared" ca="1" si="54"/>
        <v>117</v>
      </c>
      <c r="C48" s="14" t="str">
        <f ca="1">IF($C48="","",IF(ISERROR(VLOOKUP(B48,Athletes,2,FALSE)),"Unknown Athlete",PROPER(VLOOKUP(B48,Athletes,2,FALSE))))</f>
        <v>Lucas Sweeney</v>
      </c>
      <c r="D48" s="14" t="str">
        <f ca="1">IF($C48="","",IF(VLOOKUP(B48,Athletes,3,FALSE)="","",VLOOKUP(B48,Athletes,3,FALSE)))</f>
        <v>COPAC</v>
      </c>
      <c r="E48" s="14" t="str">
        <f ca="1">IF($C48="","",IF(ISERROR(VLOOKUP(B48,Athletes,6,FALSE)),"",VLOOKUP(B48,Athletes,6,FALSE)))</f>
        <v>U13B</v>
      </c>
      <c r="F48" s="32">
        <f t="shared" ca="1" si="45"/>
        <v>1.1000000000000001</v>
      </c>
      <c r="G48" s="16" t="str">
        <f t="shared" ca="1" si="46"/>
        <v>U65:U67</v>
      </c>
      <c r="H48" s="16" t="str">
        <f t="shared" ca="1" si="47"/>
        <v>R65:R67</v>
      </c>
      <c r="I48" s="16" t="str">
        <f t="shared" ca="1" si="48"/>
        <v>S65:S67</v>
      </c>
      <c r="J48" s="16" t="str">
        <f t="shared" ca="1" si="49"/>
        <v>T65:T67</v>
      </c>
      <c r="K48" s="16" t="str">
        <f t="shared" ca="1" si="50"/>
        <v>M65:U67</v>
      </c>
      <c r="L48">
        <f t="shared" ca="1" si="51"/>
        <v>3</v>
      </c>
      <c r="M48">
        <v>117</v>
      </c>
      <c r="N48" s="23">
        <v>1.1000000000000001</v>
      </c>
      <c r="O48" s="16">
        <v>0</v>
      </c>
      <c r="P48" s="16">
        <v>0</v>
      </c>
      <c r="Q48" s="23">
        <f t="shared" si="52"/>
        <v>1.1000000000000001</v>
      </c>
      <c r="R48" s="23">
        <f t="shared" si="52"/>
        <v>0</v>
      </c>
      <c r="S48" s="23">
        <f t="shared" si="52"/>
        <v>0</v>
      </c>
      <c r="T48" s="23">
        <f t="shared" ca="1" si="53"/>
        <v>890000.11699999997</v>
      </c>
    </row>
    <row r="52" spans="1:21" ht="18" x14ac:dyDescent="0.25">
      <c r="A52" s="13" t="s">
        <v>0</v>
      </c>
      <c r="B52" s="13" t="s">
        <v>335</v>
      </c>
      <c r="C52" s="14"/>
      <c r="D52" s="13"/>
      <c r="E52" s="14"/>
      <c r="F52" s="15"/>
      <c r="I52" s="16"/>
      <c r="J52" s="16"/>
      <c r="K52" s="16"/>
      <c r="M52" s="17" t="s">
        <v>271</v>
      </c>
      <c r="N52" s="18"/>
      <c r="O52" s="18"/>
      <c r="P52" s="19"/>
      <c r="Q52" s="19"/>
      <c r="R52" s="19"/>
      <c r="S52" s="19"/>
      <c r="T52" s="20"/>
      <c r="U52" s="20"/>
    </row>
    <row r="53" spans="1:21" ht="18" x14ac:dyDescent="0.25">
      <c r="A53" s="13"/>
      <c r="B53" s="14"/>
      <c r="C53" s="13"/>
      <c r="D53" s="21"/>
      <c r="E53" s="14"/>
      <c r="F53" s="22"/>
      <c r="I53" s="16"/>
      <c r="J53" s="16"/>
      <c r="K53" s="16"/>
      <c r="N53" s="23"/>
      <c r="O53" s="23"/>
      <c r="P53" s="23"/>
      <c r="Q53" s="23"/>
      <c r="R53" s="23"/>
      <c r="S53" s="23"/>
    </row>
    <row r="54" spans="1:21" ht="16.5" thickBot="1" x14ac:dyDescent="0.3">
      <c r="A54" s="5" t="s">
        <v>3</v>
      </c>
      <c r="B54" s="5" t="s">
        <v>4</v>
      </c>
      <c r="C54" s="5" t="s">
        <v>5</v>
      </c>
      <c r="D54" s="5" t="s">
        <v>6</v>
      </c>
      <c r="E54" s="5" t="s">
        <v>7</v>
      </c>
      <c r="F54" s="6" t="s">
        <v>328</v>
      </c>
      <c r="G54" s="24" t="s">
        <v>273</v>
      </c>
      <c r="H54" s="24" t="s">
        <v>274</v>
      </c>
      <c r="I54" s="24" t="s">
        <v>275</v>
      </c>
      <c r="J54" s="24" t="s">
        <v>276</v>
      </c>
      <c r="K54" s="24" t="s">
        <v>277</v>
      </c>
      <c r="L54" s="25" t="s">
        <v>278</v>
      </c>
      <c r="M54" s="26" t="s">
        <v>4</v>
      </c>
      <c r="N54" s="27" t="s">
        <v>328</v>
      </c>
      <c r="O54" s="33" t="s">
        <v>329</v>
      </c>
      <c r="P54" s="33" t="s">
        <v>330</v>
      </c>
      <c r="Q54" s="28" t="s">
        <v>282</v>
      </c>
      <c r="R54" s="28" t="s">
        <v>283</v>
      </c>
      <c r="S54" s="28" t="s">
        <v>284</v>
      </c>
      <c r="T54" s="25" t="s">
        <v>285</v>
      </c>
    </row>
    <row r="55" spans="1:21" ht="15.75" x14ac:dyDescent="0.25">
      <c r="A55" s="29"/>
      <c r="B55" s="29"/>
      <c r="C55" s="29"/>
      <c r="D55" s="29"/>
      <c r="E55" s="29"/>
      <c r="F55" s="30"/>
      <c r="G55" s="16"/>
      <c r="H55" s="16"/>
      <c r="I55" s="16"/>
      <c r="J55" s="16"/>
      <c r="K55" s="16"/>
      <c r="N55" s="23"/>
      <c r="O55" s="16"/>
      <c r="P55" s="16"/>
      <c r="Q55" s="23"/>
      <c r="R55" s="23"/>
      <c r="S55" s="23"/>
    </row>
    <row r="56" spans="1:21" x14ac:dyDescent="0.25">
      <c r="A56" s="31">
        <f t="shared" ref="A56" si="55">IF(A55="",1,A55+1)</f>
        <v>1</v>
      </c>
      <c r="B56" s="31">
        <f ca="1">IF(L56="","",VLOOKUP($B56,INDIRECT(K56),2,FALSE))</f>
        <v>43</v>
      </c>
      <c r="C56" s="14" t="str">
        <f ca="1">IF($C56="","",IF(ISERROR(VLOOKUP(B56,Athletes,2,FALSE)),"Unknown Athlete",PROPER(VLOOKUP(B56,Athletes,2,FALSE))))</f>
        <v>Stefano Dondiego</v>
      </c>
      <c r="D56" s="14" t="str">
        <f ca="1">IF($C56="","",IF(VLOOKUP(B56,Athletes,3,FALSE)="","",VLOOKUP(B56,Athletes,3,FALSE)))</f>
        <v>CAC</v>
      </c>
      <c r="E56" s="14" t="str">
        <f ca="1">IF($C56="","",IF(ISERROR(VLOOKUP(B56,Athletes,6,FALSE)),"",VLOOKUP(B56,Athletes,6,FALSE)))</f>
        <v>U15B</v>
      </c>
      <c r="F56" s="32">
        <f t="shared" ref="F56" ca="1" si="56">IF(L56="","",VLOOKUP($B56,INDIRECT(K56),6,FALSE))</f>
        <v>1.55</v>
      </c>
      <c r="G56" s="16" t="str">
        <f t="shared" ref="G56" ca="1" si="57">"U" &amp; ROW(G56)+1-$B56 &amp; ":U" &amp; ROW(G56)-$B56+VLOOKUP(1,INDIRECT("A" &amp; ROW(G56)+1-$B56 &amp; ":B999"),2,0)</f>
        <v>U75:U75</v>
      </c>
      <c r="H56" s="16" t="str">
        <f t="shared" ref="H56" ca="1" si="58">"R" &amp; ROW(H56)+1-$B56 &amp; ":R" &amp; ROW(H56)-$B56+VLOOKUP(1,INDIRECT("A" &amp; ROW(H56)+1-$B56 &amp; ":B999"),2,0)</f>
        <v>R75:R75</v>
      </c>
      <c r="I56" s="16" t="str">
        <f t="shared" ref="I56" ca="1" si="59">"S" &amp; ROW(I56)+1-$B56 &amp; ":S" &amp; ROW(I56)-$B56+VLOOKUP(1,INDIRECT("A" &amp; ROW(I56)+1-$B56 &amp; ":B999"),2,0)</f>
        <v>S75:S75</v>
      </c>
      <c r="J56" s="16" t="str">
        <f t="shared" ref="J56" ca="1" si="60">"T" &amp; ROW(J56)+1-$B56 &amp; ":T" &amp; ROW(J56)-$B56+VLOOKUP(1,INDIRECT("A" &amp; ROW(J56)+1-$B56 &amp; ":B999"),2,0)</f>
        <v>T75:T75</v>
      </c>
      <c r="K56" s="16" t="str">
        <f t="shared" ref="K56" ca="1" si="61">"M" &amp; ROW(H56)+1-$B56 &amp; ":U" &amp; ROW(H56)-$B56+VLOOKUP(1,INDIRECT("A" &amp; ROW(H56)+1-$B56 &amp; ":B999"),2,0)</f>
        <v>M75:U75</v>
      </c>
      <c r="L56">
        <f t="shared" ref="L56" ca="1" si="62">IF(M56="","",RANK($U56,INDIRECT(G56),1))</f>
        <v>1</v>
      </c>
      <c r="M56">
        <v>43</v>
      </c>
      <c r="N56" s="23">
        <v>1.55</v>
      </c>
      <c r="O56" s="16">
        <v>0</v>
      </c>
      <c r="P56" s="16">
        <v>0</v>
      </c>
      <c r="Q56" s="23">
        <f t="shared" ref="Q56:S56" si="63">N56</f>
        <v>1.55</v>
      </c>
      <c r="R56" s="23">
        <f t="shared" si="63"/>
        <v>0</v>
      </c>
      <c r="S56" s="23">
        <f t="shared" si="63"/>
        <v>0</v>
      </c>
      <c r="T56" s="23">
        <f t="shared" ref="T56" ca="1" si="64">(((10-$R56)*10000)+$S56)*10+$T56+$N56/1000</f>
        <v>845000.04299999995</v>
      </c>
    </row>
    <row r="60" spans="1:21" ht="18" x14ac:dyDescent="0.25">
      <c r="A60" s="13" t="s">
        <v>0</v>
      </c>
      <c r="B60" s="13" t="s">
        <v>336</v>
      </c>
      <c r="C60" s="14"/>
      <c r="D60" s="13"/>
      <c r="E60" s="14"/>
      <c r="F60" s="15"/>
      <c r="I60" s="16"/>
      <c r="J60" s="16"/>
      <c r="K60" s="16"/>
      <c r="M60" s="17" t="s">
        <v>271</v>
      </c>
      <c r="N60" s="18"/>
      <c r="O60" s="18"/>
      <c r="P60" s="19"/>
      <c r="Q60" s="19"/>
      <c r="R60" s="19"/>
      <c r="S60" s="19"/>
      <c r="T60" s="20"/>
      <c r="U60" s="20"/>
    </row>
    <row r="61" spans="1:21" ht="18" x14ac:dyDescent="0.25">
      <c r="A61" s="13"/>
      <c r="B61" s="14"/>
      <c r="C61" s="13"/>
      <c r="D61" s="21"/>
      <c r="E61" s="14"/>
      <c r="F61" s="22"/>
      <c r="I61" s="16"/>
      <c r="J61" s="16"/>
      <c r="K61" s="16"/>
      <c r="N61" s="23"/>
      <c r="O61" s="23"/>
      <c r="P61" s="23"/>
      <c r="Q61" s="23"/>
      <c r="R61" s="23"/>
      <c r="S61" s="23"/>
    </row>
    <row r="62" spans="1:21" ht="16.5" thickBot="1" x14ac:dyDescent="0.3">
      <c r="A62" s="5" t="s">
        <v>3</v>
      </c>
      <c r="B62" s="5" t="s">
        <v>4</v>
      </c>
      <c r="C62" s="5" t="s">
        <v>5</v>
      </c>
      <c r="D62" s="5" t="s">
        <v>6</v>
      </c>
      <c r="E62" s="5" t="s">
        <v>7</v>
      </c>
      <c r="F62" s="6" t="s">
        <v>328</v>
      </c>
      <c r="G62" s="24" t="s">
        <v>273</v>
      </c>
      <c r="H62" s="24" t="s">
        <v>274</v>
      </c>
      <c r="I62" s="24" t="s">
        <v>275</v>
      </c>
      <c r="J62" s="24" t="s">
        <v>276</v>
      </c>
      <c r="K62" s="24" t="s">
        <v>277</v>
      </c>
      <c r="L62" s="25" t="s">
        <v>278</v>
      </c>
      <c r="M62" s="26" t="s">
        <v>4</v>
      </c>
      <c r="N62" s="27" t="s">
        <v>328</v>
      </c>
      <c r="O62" s="33" t="s">
        <v>329</v>
      </c>
      <c r="P62" s="33" t="s">
        <v>330</v>
      </c>
      <c r="Q62" s="28" t="s">
        <v>282</v>
      </c>
      <c r="R62" s="28" t="s">
        <v>283</v>
      </c>
      <c r="S62" s="28" t="s">
        <v>284</v>
      </c>
      <c r="T62" s="25" t="s">
        <v>285</v>
      </c>
    </row>
    <row r="63" spans="1:21" ht="15.75" x14ac:dyDescent="0.25">
      <c r="A63" s="29"/>
      <c r="B63" s="29"/>
      <c r="C63" s="29"/>
      <c r="D63" s="29"/>
      <c r="E63" s="29"/>
      <c r="F63" s="30"/>
      <c r="G63" s="16"/>
      <c r="H63" s="16"/>
      <c r="I63" s="16"/>
      <c r="J63" s="16"/>
      <c r="K63" s="16"/>
      <c r="N63" s="23"/>
      <c r="O63" s="16"/>
      <c r="P63" s="16"/>
      <c r="Q63" s="23"/>
      <c r="R63" s="23"/>
      <c r="S63" s="23"/>
    </row>
    <row r="64" spans="1:21" x14ac:dyDescent="0.25">
      <c r="A64" s="31">
        <f t="shared" ref="A64:A66" si="65">IF(A63="",1,A63+1)</f>
        <v>1</v>
      </c>
      <c r="B64" s="31">
        <f ca="1">IF(L64="","",VLOOKUP($B64,INDIRECT(K64),2,FALSE))</f>
        <v>86</v>
      </c>
      <c r="C64" s="14" t="str">
        <f ca="1">IF($C64="","",IF(ISERROR(VLOOKUP(B64,Athletes,2,FALSE)),"Unknown Athlete",PROPER(VLOOKUP(B64,Athletes,2,FALSE))))</f>
        <v>Ruben Thomas Ganfield</v>
      </c>
      <c r="D64" s="14" t="str">
        <f ca="1">IF($C64="","",IF(VLOOKUP(B64,Athletes,3,FALSE)="","",VLOOKUP(B64,Athletes,3,FALSE)))</f>
        <v>N&amp;P</v>
      </c>
      <c r="E64" s="14" t="str">
        <f ca="1">IF($C64="","",IF(ISERROR(VLOOKUP(B64,Athletes,6,FALSE)),"",VLOOKUP(B64,Athletes,6,FALSE)))</f>
        <v>U17M</v>
      </c>
      <c r="F64" s="32">
        <f t="shared" ref="F64:F66" ca="1" si="66">IF(L64="","",VLOOKUP($B64,INDIRECT(K64),6,FALSE))</f>
        <v>1.75</v>
      </c>
      <c r="G64" s="16" t="str">
        <f t="shared" ref="G64:G66" ca="1" si="67">"U" &amp; ROW(G64)+1-$B64 &amp; ":U" &amp; ROW(G64)-$B64+VLOOKUP(1,INDIRECT("A" &amp; ROW(G64)+1-$B64 &amp; ":B999"),2,0)</f>
        <v>U83:U85</v>
      </c>
      <c r="H64" s="16" t="str">
        <f t="shared" ref="H64:H66" ca="1" si="68">"R" &amp; ROW(H64)+1-$B64 &amp; ":R" &amp; ROW(H64)-$B64+VLOOKUP(1,INDIRECT("A" &amp; ROW(H64)+1-$B64 &amp; ":B999"),2,0)</f>
        <v>R83:R85</v>
      </c>
      <c r="I64" s="16" t="str">
        <f t="shared" ref="I64:I66" ca="1" si="69">"S" &amp; ROW(I64)+1-$B64 &amp; ":S" &amp; ROW(I64)-$B64+VLOOKUP(1,INDIRECT("A" &amp; ROW(I64)+1-$B64 &amp; ":B999"),2,0)</f>
        <v>S83:S85</v>
      </c>
      <c r="J64" s="16" t="str">
        <f t="shared" ref="J64:J66" ca="1" si="70">"T" &amp; ROW(J64)+1-$B64 &amp; ":T" &amp; ROW(J64)-$B64+VLOOKUP(1,INDIRECT("A" &amp; ROW(J64)+1-$B64 &amp; ":B999"),2,0)</f>
        <v>T83:T85</v>
      </c>
      <c r="K64" s="16" t="str">
        <f t="shared" ref="K64:K66" ca="1" si="71">"M" &amp; ROW(H64)+1-$B64 &amp; ":U" &amp; ROW(H64)-$B64+VLOOKUP(1,INDIRECT("A" &amp; ROW(H64)+1-$B64 &amp; ":B999"),2,0)</f>
        <v>M83:U85</v>
      </c>
      <c r="L64">
        <f t="shared" ref="L64:L66" ca="1" si="72">IF(M64="","",RANK($U64,INDIRECT(G64),1))</f>
        <v>1</v>
      </c>
      <c r="M64">
        <v>86</v>
      </c>
      <c r="N64" s="23">
        <v>1.75</v>
      </c>
      <c r="O64" s="16">
        <v>0</v>
      </c>
      <c r="P64" s="16">
        <v>0</v>
      </c>
      <c r="Q64" s="23">
        <f t="shared" ref="Q64:S66" si="73">N64</f>
        <v>1.75</v>
      </c>
      <c r="R64" s="23">
        <f t="shared" si="73"/>
        <v>0</v>
      </c>
      <c r="S64" s="23">
        <f t="shared" si="73"/>
        <v>0</v>
      </c>
      <c r="T64" s="23">
        <f t="shared" ref="T64:T66" ca="1" si="74">(((10-$R64)*10000)+$S64)*10+$T64+$N64/1000</f>
        <v>825000.08600000001</v>
      </c>
    </row>
    <row r="65" spans="1:21" x14ac:dyDescent="0.25">
      <c r="A65" s="31">
        <f t="shared" si="65"/>
        <v>2</v>
      </c>
      <c r="B65" s="31">
        <f t="shared" ref="B65:B66" ca="1" si="75">IF(L65="","",VLOOKUP($B65,INDIRECT(K65),2,FALSE))</f>
        <v>24</v>
      </c>
      <c r="C65" s="14" t="str">
        <f ca="1">IF($C65="","",IF(ISERROR(VLOOKUP(B65,Athletes,2,FALSE)),"Unknown Athlete",PROPER(VLOOKUP(B65,Athletes,2,FALSE))))</f>
        <v>Liam John Tamblin</v>
      </c>
      <c r="D65" s="14" t="str">
        <f ca="1">IF($C65="","",IF(VLOOKUP(B65,Athletes,3,FALSE)="","",VLOOKUP(B65,Athletes,3,FALSE)))</f>
        <v>CAC</v>
      </c>
      <c r="E65" s="14" t="str">
        <f ca="1">IF($C65="","",IF(ISERROR(VLOOKUP(B65,Athletes,6,FALSE)),"",VLOOKUP(B65,Athletes,6,FALSE)))</f>
        <v>U17M</v>
      </c>
      <c r="F65" s="32">
        <f t="shared" ca="1" si="66"/>
        <v>1.6</v>
      </c>
      <c r="G65" s="16" t="str">
        <f t="shared" ca="1" si="67"/>
        <v>U83:U85</v>
      </c>
      <c r="H65" s="16" t="str">
        <f t="shared" ca="1" si="68"/>
        <v>R83:R85</v>
      </c>
      <c r="I65" s="16" t="str">
        <f t="shared" ca="1" si="69"/>
        <v>S83:S85</v>
      </c>
      <c r="J65" s="16" t="str">
        <f t="shared" ca="1" si="70"/>
        <v>T83:T85</v>
      </c>
      <c r="K65" s="16" t="str">
        <f t="shared" ca="1" si="71"/>
        <v>M83:U85</v>
      </c>
      <c r="L65">
        <f t="shared" ca="1" si="72"/>
        <v>2</v>
      </c>
      <c r="M65">
        <v>24</v>
      </c>
      <c r="N65" s="23">
        <v>1.6</v>
      </c>
      <c r="O65" s="16">
        <v>0</v>
      </c>
      <c r="P65" s="16">
        <v>0</v>
      </c>
      <c r="Q65" s="23">
        <f t="shared" si="73"/>
        <v>1.6</v>
      </c>
      <c r="R65" s="23">
        <f t="shared" si="73"/>
        <v>0</v>
      </c>
      <c r="S65" s="23">
        <f t="shared" si="73"/>
        <v>0</v>
      </c>
      <c r="T65" s="23">
        <f t="shared" ca="1" si="74"/>
        <v>840000.02399999998</v>
      </c>
    </row>
    <row r="66" spans="1:21" x14ac:dyDescent="0.25">
      <c r="A66" s="31">
        <f t="shared" si="65"/>
        <v>3</v>
      </c>
      <c r="B66" s="31">
        <f t="shared" ca="1" si="75"/>
        <v>35</v>
      </c>
      <c r="C66" s="14" t="str">
        <f ca="1">IF($C66="","",IF(ISERROR(VLOOKUP(B66,Athletes,2,FALSE)),"Unknown Athlete",PROPER(VLOOKUP(B66,Athletes,2,FALSE))))</f>
        <v>Piran Ellis</v>
      </c>
      <c r="D66" s="14" t="str">
        <f ca="1">IF($C66="","",IF(VLOOKUP(B66,Athletes,3,FALSE)="","",VLOOKUP(B66,Athletes,3,FALSE)))</f>
        <v>CAC</v>
      </c>
      <c r="E66" s="14" t="str">
        <f ca="1">IF($C66="","",IF(ISERROR(VLOOKUP(B66,Athletes,6,FALSE)),"",VLOOKUP(B66,Athletes,6,FALSE)))</f>
        <v>U17M</v>
      </c>
      <c r="F66" s="32">
        <f t="shared" ca="1" si="66"/>
        <v>1.4</v>
      </c>
      <c r="G66" s="16" t="str">
        <f t="shared" ca="1" si="67"/>
        <v>U83:U85</v>
      </c>
      <c r="H66" s="16" t="str">
        <f t="shared" ca="1" si="68"/>
        <v>R83:R85</v>
      </c>
      <c r="I66" s="16" t="str">
        <f t="shared" ca="1" si="69"/>
        <v>S83:S85</v>
      </c>
      <c r="J66" s="16" t="str">
        <f t="shared" ca="1" si="70"/>
        <v>T83:T85</v>
      </c>
      <c r="K66" s="16" t="str">
        <f t="shared" ca="1" si="71"/>
        <v>M83:U85</v>
      </c>
      <c r="L66">
        <f t="shared" ca="1" si="72"/>
        <v>3</v>
      </c>
      <c r="M66">
        <v>35</v>
      </c>
      <c r="N66" s="23">
        <v>1.4</v>
      </c>
      <c r="O66" s="16">
        <v>0</v>
      </c>
      <c r="P66" s="16">
        <v>0</v>
      </c>
      <c r="Q66" s="23">
        <f t="shared" si="73"/>
        <v>1.4</v>
      </c>
      <c r="R66" s="23">
        <f t="shared" si="73"/>
        <v>0</v>
      </c>
      <c r="S66" s="23">
        <f t="shared" si="73"/>
        <v>0</v>
      </c>
      <c r="T66" s="23">
        <f t="shared" ca="1" si="74"/>
        <v>860000.03500000003</v>
      </c>
    </row>
    <row r="70" spans="1:21" ht="18" x14ac:dyDescent="0.25">
      <c r="A70" s="13" t="s">
        <v>0</v>
      </c>
      <c r="B70" s="13" t="s">
        <v>337</v>
      </c>
      <c r="C70" s="14"/>
      <c r="D70" s="13"/>
      <c r="E70" s="14"/>
      <c r="F70" s="15"/>
      <c r="I70" s="16"/>
      <c r="J70" s="16"/>
      <c r="K70" s="16"/>
      <c r="M70" s="17" t="s">
        <v>271</v>
      </c>
      <c r="N70" s="18"/>
      <c r="O70" s="18"/>
      <c r="P70" s="19"/>
      <c r="Q70" s="19"/>
      <c r="R70" s="19"/>
      <c r="S70" s="19"/>
      <c r="T70" s="20"/>
      <c r="U70" s="20"/>
    </row>
    <row r="71" spans="1:21" ht="18" x14ac:dyDescent="0.25">
      <c r="A71" s="13"/>
      <c r="B71" s="14"/>
      <c r="C71" s="13"/>
      <c r="D71" s="21"/>
      <c r="E71" s="14"/>
      <c r="F71" s="22"/>
      <c r="I71" s="16"/>
      <c r="J71" s="16"/>
      <c r="K71" s="16"/>
      <c r="N71" s="23"/>
      <c r="O71" s="23"/>
      <c r="P71" s="23"/>
      <c r="Q71" s="23"/>
      <c r="R71" s="23"/>
      <c r="S71" s="23"/>
    </row>
    <row r="72" spans="1:21" ht="16.5" thickBot="1" x14ac:dyDescent="0.3">
      <c r="A72" s="5" t="s">
        <v>3</v>
      </c>
      <c r="B72" s="5" t="s">
        <v>4</v>
      </c>
      <c r="C72" s="5" t="s">
        <v>5</v>
      </c>
      <c r="D72" s="5" t="s">
        <v>6</v>
      </c>
      <c r="E72" s="5" t="s">
        <v>7</v>
      </c>
      <c r="F72" s="6" t="s">
        <v>328</v>
      </c>
      <c r="G72" s="24" t="s">
        <v>273</v>
      </c>
      <c r="H72" s="24" t="s">
        <v>274</v>
      </c>
      <c r="I72" s="24" t="s">
        <v>275</v>
      </c>
      <c r="J72" s="24" t="s">
        <v>276</v>
      </c>
      <c r="K72" s="24" t="s">
        <v>277</v>
      </c>
      <c r="L72" s="25" t="s">
        <v>278</v>
      </c>
      <c r="M72" s="26" t="s">
        <v>4</v>
      </c>
      <c r="N72" s="27" t="s">
        <v>328</v>
      </c>
      <c r="O72" s="33" t="s">
        <v>329</v>
      </c>
      <c r="P72" s="33" t="s">
        <v>330</v>
      </c>
      <c r="Q72" s="28" t="s">
        <v>282</v>
      </c>
      <c r="R72" s="28" t="s">
        <v>283</v>
      </c>
      <c r="S72" s="28" t="s">
        <v>284</v>
      </c>
      <c r="T72" s="25" t="s">
        <v>285</v>
      </c>
    </row>
    <row r="73" spans="1:21" ht="15.75" x14ac:dyDescent="0.25">
      <c r="A73" s="29"/>
      <c r="B73" s="29"/>
      <c r="C73" s="29"/>
      <c r="D73" s="29"/>
      <c r="E73" s="29"/>
      <c r="F73" s="30"/>
      <c r="G73" s="16"/>
      <c r="H73" s="16"/>
      <c r="I73" s="16"/>
      <c r="J73" s="16"/>
      <c r="K73" s="16"/>
      <c r="N73" s="23"/>
      <c r="O73" s="16"/>
      <c r="P73" s="16"/>
      <c r="Q73" s="23"/>
      <c r="R73" s="23"/>
      <c r="S73" s="23"/>
    </row>
    <row r="74" spans="1:21" x14ac:dyDescent="0.25">
      <c r="A74" s="31">
        <f t="shared" ref="A74" si="76">IF(A73="",1,A73+1)</f>
        <v>1</v>
      </c>
      <c r="B74" s="31">
        <f ca="1">IF(L74="","",VLOOKUP($B74,INDIRECT(K74),2,FALSE))</f>
        <v>20</v>
      </c>
      <c r="C74" s="14" t="str">
        <f ca="1">IF($C74="","",IF(ISERROR(VLOOKUP(B74,Athletes,2,FALSE)),"Unknown Athlete",PROPER(VLOOKUP(B74,Athletes,2,FALSE))))</f>
        <v>Jules Harrold</v>
      </c>
      <c r="D74" s="14" t="str">
        <f ca="1">IF($C74="","",IF(VLOOKUP(B74,Athletes,3,FALSE)="","",VLOOKUP(B74,Athletes,3,FALSE)))</f>
        <v>CAC</v>
      </c>
      <c r="E74" s="14" t="str">
        <f ca="1">IF($C74="","",IF(ISERROR(VLOOKUP(B74,Athletes,6,FALSE)),"",VLOOKUP(B74,Athletes,6,FALSE)))</f>
        <v>V50M</v>
      </c>
      <c r="F74" s="32">
        <f t="shared" ref="F74" ca="1" si="77">IF(L74="","",VLOOKUP($B74,INDIRECT(K74),6,FALSE))</f>
        <v>1.45</v>
      </c>
      <c r="G74" s="16" t="str">
        <f t="shared" ref="G74" ca="1" si="78">"U" &amp; ROW(G74)+1-$B74 &amp; ":U" &amp; ROW(G74)-$B74+VLOOKUP(1,INDIRECT("A" &amp; ROW(G74)+1-$B74 &amp; ":B999"),2,0)</f>
        <v>U93:U93</v>
      </c>
      <c r="H74" s="16" t="str">
        <f t="shared" ref="H74" ca="1" si="79">"R" &amp; ROW(H74)+1-$B74 &amp; ":R" &amp; ROW(H74)-$B74+VLOOKUP(1,INDIRECT("A" &amp; ROW(H74)+1-$B74 &amp; ":B999"),2,0)</f>
        <v>R93:R93</v>
      </c>
      <c r="I74" s="16" t="str">
        <f t="shared" ref="I74" ca="1" si="80">"S" &amp; ROW(I74)+1-$B74 &amp; ":S" &amp; ROW(I74)-$B74+VLOOKUP(1,INDIRECT("A" &amp; ROW(I74)+1-$B74 &amp; ":B999"),2,0)</f>
        <v>S93:S93</v>
      </c>
      <c r="J74" s="16" t="str">
        <f t="shared" ref="J74" ca="1" si="81">"T" &amp; ROW(J74)+1-$B74 &amp; ":T" &amp; ROW(J74)-$B74+VLOOKUP(1,INDIRECT("A" &amp; ROW(J74)+1-$B74 &amp; ":B999"),2,0)</f>
        <v>T93:T93</v>
      </c>
      <c r="K74" s="16" t="str">
        <f t="shared" ref="K74" ca="1" si="82">"M" &amp; ROW(H74)+1-$B74 &amp; ":U" &amp; ROW(H74)-$B74+VLOOKUP(1,INDIRECT("A" &amp; ROW(H74)+1-$B74 &amp; ":B999"),2,0)</f>
        <v>M93:U93</v>
      </c>
      <c r="L74">
        <f t="shared" ref="L74" ca="1" si="83">IF(M74="","",RANK($U74,INDIRECT(G74),1))</f>
        <v>1</v>
      </c>
      <c r="M74">
        <v>20</v>
      </c>
      <c r="N74" s="23">
        <v>1.45</v>
      </c>
      <c r="O74" s="16">
        <v>0</v>
      </c>
      <c r="P74" s="16">
        <v>0</v>
      </c>
      <c r="Q74" s="23">
        <f t="shared" ref="Q74:S74" si="84">N74</f>
        <v>1.45</v>
      </c>
      <c r="R74" s="23">
        <f t="shared" si="84"/>
        <v>0</v>
      </c>
      <c r="S74" s="23">
        <f t="shared" si="84"/>
        <v>0</v>
      </c>
      <c r="T74" s="23">
        <f t="shared" ref="T74" ca="1" si="85">(((10-$R74)*10000)+$S74)*10+$T74+$N74/1000</f>
        <v>855000.02</v>
      </c>
    </row>
    <row r="78" spans="1:21" ht="18" x14ac:dyDescent="0.25">
      <c r="A78" s="13" t="s">
        <v>0</v>
      </c>
      <c r="B78" s="13" t="s">
        <v>338</v>
      </c>
      <c r="C78" s="14"/>
      <c r="D78" s="13"/>
      <c r="E78" s="14"/>
      <c r="F78" s="15"/>
      <c r="I78" s="16"/>
      <c r="J78" s="16"/>
      <c r="K78" s="16"/>
      <c r="M78" s="17" t="s">
        <v>271</v>
      </c>
      <c r="N78" s="18"/>
      <c r="O78" s="18"/>
      <c r="P78" s="19"/>
      <c r="Q78" s="19"/>
      <c r="R78" s="19"/>
      <c r="S78" s="19"/>
      <c r="T78" s="20"/>
      <c r="U78" s="20"/>
    </row>
    <row r="79" spans="1:21" ht="18" x14ac:dyDescent="0.25">
      <c r="A79" s="13"/>
      <c r="B79" s="14"/>
      <c r="C79" s="13"/>
      <c r="D79" s="21"/>
      <c r="E79" s="14"/>
      <c r="F79" s="22"/>
      <c r="I79" s="16"/>
      <c r="J79" s="16"/>
      <c r="K79" s="16"/>
      <c r="N79" s="23"/>
      <c r="O79" s="23"/>
      <c r="P79" s="23"/>
      <c r="Q79" s="23"/>
      <c r="R79" s="23"/>
      <c r="S79" s="23"/>
    </row>
    <row r="80" spans="1:21" ht="16.5" thickBot="1" x14ac:dyDescent="0.3">
      <c r="A80" s="5" t="s">
        <v>3</v>
      </c>
      <c r="B80" s="5" t="s">
        <v>4</v>
      </c>
      <c r="C80" s="5" t="s">
        <v>5</v>
      </c>
      <c r="D80" s="5" t="s">
        <v>6</v>
      </c>
      <c r="E80" s="5" t="s">
        <v>7</v>
      </c>
      <c r="F80" s="6" t="s">
        <v>328</v>
      </c>
      <c r="G80" s="24" t="s">
        <v>273</v>
      </c>
      <c r="H80" s="24" t="s">
        <v>274</v>
      </c>
      <c r="I80" s="24" t="s">
        <v>275</v>
      </c>
      <c r="J80" s="24" t="s">
        <v>276</v>
      </c>
      <c r="K80" s="24" t="s">
        <v>277</v>
      </c>
      <c r="L80" s="25" t="s">
        <v>278</v>
      </c>
      <c r="M80" s="26" t="s">
        <v>4</v>
      </c>
      <c r="N80" s="27" t="s">
        <v>328</v>
      </c>
      <c r="O80" s="33" t="s">
        <v>329</v>
      </c>
      <c r="P80" s="33" t="s">
        <v>330</v>
      </c>
      <c r="Q80" s="28" t="s">
        <v>282</v>
      </c>
      <c r="R80" s="28" t="s">
        <v>283</v>
      </c>
      <c r="S80" s="28" t="s">
        <v>284</v>
      </c>
      <c r="T80" s="25" t="s">
        <v>285</v>
      </c>
    </row>
    <row r="81" spans="1:21" ht="15.75" x14ac:dyDescent="0.25">
      <c r="A81" s="29"/>
      <c r="B81" s="29"/>
      <c r="C81" s="29"/>
      <c r="D81" s="29"/>
      <c r="E81" s="29"/>
      <c r="F81" s="30"/>
      <c r="G81" s="16"/>
      <c r="H81" s="16"/>
      <c r="I81" s="16"/>
      <c r="J81" s="16"/>
      <c r="K81" s="16"/>
      <c r="N81" s="23"/>
      <c r="O81" s="16"/>
      <c r="P81" s="16"/>
      <c r="Q81" s="23"/>
      <c r="R81" s="23"/>
      <c r="S81" s="23"/>
    </row>
    <row r="82" spans="1:21" x14ac:dyDescent="0.25">
      <c r="A82" s="31">
        <f t="shared" ref="A82:A87" si="86">IF(A81="",1,A81+1)</f>
        <v>1</v>
      </c>
      <c r="B82" s="31">
        <f ca="1">IF(L82="","",VLOOKUP($B82,INDIRECT(K82),2,FALSE))</f>
        <v>21</v>
      </c>
      <c r="C82" s="14" t="str">
        <f t="shared" ref="C82:C87" ca="1" si="87">IF($C82="","",IF(ISERROR(VLOOKUP(B82,Athletes,2,FALSE)),"Unknown Athlete",PROPER(VLOOKUP(B82,Athletes,2,FALSE))))</f>
        <v>Kate Elizabeth Florence Boulton</v>
      </c>
      <c r="D82" s="14" t="str">
        <f t="shared" ref="D82:D87" ca="1" si="88">IF($C82="","",IF(VLOOKUP(B82,Athletes,3,FALSE)="","",VLOOKUP(B82,Athletes,3,FALSE)))</f>
        <v>CAC</v>
      </c>
      <c r="E82" s="14" t="str">
        <f t="shared" ref="E82:E87" ca="1" si="89">IF($C82="","",IF(ISERROR(VLOOKUP(B82,Athletes,6,FALSE)),"",VLOOKUP(B82,Athletes,6,FALSE)))</f>
        <v>U15G</v>
      </c>
      <c r="F82" s="32">
        <f t="shared" ref="F82:F87" ca="1" si="90">IF(L82="","",VLOOKUP($B82,INDIRECT(K82),6,FALSE))</f>
        <v>1.5</v>
      </c>
      <c r="G82" s="16" t="str">
        <f t="shared" ref="G82:G87" ca="1" si="91">"U" &amp; ROW(G82)+1-$B82 &amp; ":U" &amp; ROW(G82)-$B82+VLOOKUP(1,INDIRECT("A" &amp; ROW(G82)+1-$B82 &amp; ":B999"),2,0)</f>
        <v>U101:U106</v>
      </c>
      <c r="H82" s="16" t="str">
        <f t="shared" ref="H82:H87" ca="1" si="92">"R" &amp; ROW(H82)+1-$B82 &amp; ":R" &amp; ROW(H82)-$B82+VLOOKUP(1,INDIRECT("A" &amp; ROW(H82)+1-$B82 &amp; ":B999"),2,0)</f>
        <v>R101:R106</v>
      </c>
      <c r="I82" s="16" t="str">
        <f t="shared" ref="I82:I87" ca="1" si="93">"S" &amp; ROW(I82)+1-$B82 &amp; ":S" &amp; ROW(I82)-$B82+VLOOKUP(1,INDIRECT("A" &amp; ROW(I82)+1-$B82 &amp; ":B999"),2,0)</f>
        <v>S101:S106</v>
      </c>
      <c r="J82" s="16" t="str">
        <f t="shared" ref="J82:J87" ca="1" si="94">"T" &amp; ROW(J82)+1-$B82 &amp; ":T" &amp; ROW(J82)-$B82+VLOOKUP(1,INDIRECT("A" &amp; ROW(J82)+1-$B82 &amp; ":B999"),2,0)</f>
        <v>T101:T106</v>
      </c>
      <c r="K82" s="16" t="str">
        <f t="shared" ref="K82:K87" ca="1" si="95">"M" &amp; ROW(H82)+1-$B82 &amp; ":U" &amp; ROW(H82)-$B82+VLOOKUP(1,INDIRECT("A" &amp; ROW(H82)+1-$B82 &amp; ":B999"),2,0)</f>
        <v>M101:U106</v>
      </c>
      <c r="L82">
        <f t="shared" ref="L82:L87" ca="1" si="96">IF(M82="","",RANK($U82,INDIRECT(G82),1))</f>
        <v>1</v>
      </c>
      <c r="M82">
        <v>21</v>
      </c>
      <c r="N82" s="23">
        <v>1.5</v>
      </c>
      <c r="O82" s="16">
        <v>0</v>
      </c>
      <c r="P82" s="16">
        <v>0</v>
      </c>
      <c r="Q82" s="23">
        <f t="shared" ref="Q82:S87" si="97">N82</f>
        <v>1.5</v>
      </c>
      <c r="R82" s="23">
        <f t="shared" si="97"/>
        <v>0</v>
      </c>
      <c r="S82" s="23">
        <f t="shared" si="97"/>
        <v>0</v>
      </c>
      <c r="T82" s="23">
        <f t="shared" ref="T82:T87" ca="1" si="98">(((10-$R82)*10000)+$S82)*10+$T82+$N82/1000</f>
        <v>850000.02099999995</v>
      </c>
      <c r="U82" s="26">
        <v>1</v>
      </c>
    </row>
    <row r="83" spans="1:21" x14ac:dyDescent="0.25">
      <c r="A83" s="31">
        <f t="shared" si="86"/>
        <v>2</v>
      </c>
      <c r="B83" s="31">
        <f t="shared" ref="B83:B87" ca="1" si="99">IF(L83="","",VLOOKUP($B83,INDIRECT(K83),2,FALSE))</f>
        <v>11</v>
      </c>
      <c r="C83" s="14" t="str">
        <f t="shared" ca="1" si="87"/>
        <v>Emma Harrold</v>
      </c>
      <c r="D83" s="14" t="str">
        <f t="shared" ca="1" si="88"/>
        <v>CAC</v>
      </c>
      <c r="E83" s="14" t="str">
        <f t="shared" ca="1" si="89"/>
        <v>U15G</v>
      </c>
      <c r="F83" s="32">
        <f t="shared" ca="1" si="90"/>
        <v>1.35</v>
      </c>
      <c r="G83" s="16" t="str">
        <f t="shared" ca="1" si="91"/>
        <v>U101:U106</v>
      </c>
      <c r="H83" s="16" t="str">
        <f t="shared" ca="1" si="92"/>
        <v>R101:R106</v>
      </c>
      <c r="I83" s="16" t="str">
        <f t="shared" ca="1" si="93"/>
        <v>S101:S106</v>
      </c>
      <c r="J83" s="16" t="str">
        <f t="shared" ca="1" si="94"/>
        <v>T101:T106</v>
      </c>
      <c r="K83" s="16" t="str">
        <f t="shared" ca="1" si="95"/>
        <v>M101:U106</v>
      </c>
      <c r="L83">
        <f t="shared" ca="1" si="96"/>
        <v>2</v>
      </c>
      <c r="M83">
        <v>11</v>
      </c>
      <c r="N83" s="23">
        <v>1.35</v>
      </c>
      <c r="O83" s="16">
        <v>0</v>
      </c>
      <c r="P83" s="16">
        <v>0</v>
      </c>
      <c r="Q83" s="23">
        <f t="shared" si="97"/>
        <v>1.35</v>
      </c>
      <c r="R83" s="23">
        <f t="shared" si="97"/>
        <v>0</v>
      </c>
      <c r="S83" s="23">
        <f t="shared" si="97"/>
        <v>0</v>
      </c>
      <c r="T83" s="23">
        <f t="shared" ca="1" si="98"/>
        <v>865000.01100000006</v>
      </c>
      <c r="U83" s="26">
        <v>2</v>
      </c>
    </row>
    <row r="84" spans="1:21" x14ac:dyDescent="0.25">
      <c r="A84" s="31">
        <f t="shared" si="86"/>
        <v>3</v>
      </c>
      <c r="B84" s="31">
        <f t="shared" ca="1" si="99"/>
        <v>25</v>
      </c>
      <c r="C84" s="14" t="str">
        <f t="shared" ca="1" si="87"/>
        <v>Libby Isobel Straight</v>
      </c>
      <c r="D84" s="14" t="str">
        <f t="shared" ca="1" si="88"/>
        <v>CAC</v>
      </c>
      <c r="E84" s="14" t="str">
        <f t="shared" ca="1" si="89"/>
        <v>U15G</v>
      </c>
      <c r="F84" s="32">
        <f t="shared" ca="1" si="90"/>
        <v>1.3</v>
      </c>
      <c r="G84" s="16" t="str">
        <f t="shared" ca="1" si="91"/>
        <v>U101:U106</v>
      </c>
      <c r="H84" s="16" t="str">
        <f t="shared" ca="1" si="92"/>
        <v>R101:R106</v>
      </c>
      <c r="I84" s="16" t="str">
        <f t="shared" ca="1" si="93"/>
        <v>S101:S106</v>
      </c>
      <c r="J84" s="16" t="str">
        <f t="shared" ca="1" si="94"/>
        <v>T101:T106</v>
      </c>
      <c r="K84" s="16" t="str">
        <f t="shared" ca="1" si="95"/>
        <v>M101:U106</v>
      </c>
      <c r="L84">
        <f t="shared" ca="1" si="96"/>
        <v>4</v>
      </c>
      <c r="M84">
        <v>34</v>
      </c>
      <c r="N84" s="23">
        <v>1.3</v>
      </c>
      <c r="O84" s="16">
        <v>0</v>
      </c>
      <c r="P84" s="16">
        <v>0</v>
      </c>
      <c r="Q84" s="23">
        <f t="shared" si="97"/>
        <v>1.3</v>
      </c>
      <c r="R84" s="23">
        <f t="shared" si="97"/>
        <v>0</v>
      </c>
      <c r="S84" s="23">
        <f t="shared" si="97"/>
        <v>0</v>
      </c>
      <c r="T84" s="23">
        <f t="shared" ca="1" si="98"/>
        <v>870000.03399999999</v>
      </c>
      <c r="U84" s="26" t="s">
        <v>339</v>
      </c>
    </row>
    <row r="85" spans="1:21" x14ac:dyDescent="0.25">
      <c r="A85" s="31">
        <f t="shared" si="86"/>
        <v>4</v>
      </c>
      <c r="B85" s="31">
        <f t="shared" ca="1" si="99"/>
        <v>34</v>
      </c>
      <c r="C85" s="14" t="str">
        <f t="shared" ca="1" si="87"/>
        <v>Olivia Robilliard</v>
      </c>
      <c r="D85" s="14" t="str">
        <f t="shared" ca="1" si="88"/>
        <v>CAC</v>
      </c>
      <c r="E85" s="14" t="str">
        <f t="shared" ca="1" si="89"/>
        <v>U15G</v>
      </c>
      <c r="F85" s="32">
        <f t="shared" ca="1" si="90"/>
        <v>1.3</v>
      </c>
      <c r="G85" s="16" t="str">
        <f t="shared" ca="1" si="91"/>
        <v>U101:U106</v>
      </c>
      <c r="H85" s="16" t="str">
        <f t="shared" ca="1" si="92"/>
        <v>R101:R106</v>
      </c>
      <c r="I85" s="16" t="str">
        <f t="shared" ca="1" si="93"/>
        <v>S101:S106</v>
      </c>
      <c r="J85" s="16" t="str">
        <f t="shared" ca="1" si="94"/>
        <v>T101:T106</v>
      </c>
      <c r="K85" s="16" t="str">
        <f t="shared" ca="1" si="95"/>
        <v>M101:U106</v>
      </c>
      <c r="L85">
        <f t="shared" ca="1" si="96"/>
        <v>3</v>
      </c>
      <c r="M85">
        <v>25</v>
      </c>
      <c r="N85" s="23">
        <v>1.3</v>
      </c>
      <c r="O85" s="16">
        <v>0</v>
      </c>
      <c r="P85" s="16">
        <v>0</v>
      </c>
      <c r="Q85" s="23">
        <f t="shared" si="97"/>
        <v>1.3</v>
      </c>
      <c r="R85" s="23">
        <f t="shared" si="97"/>
        <v>0</v>
      </c>
      <c r="S85" s="23">
        <f t="shared" si="97"/>
        <v>0</v>
      </c>
      <c r="T85" s="23">
        <f t="shared" ca="1" si="98"/>
        <v>870000.02500000002</v>
      </c>
      <c r="U85" s="26" t="s">
        <v>339</v>
      </c>
    </row>
    <row r="86" spans="1:21" x14ac:dyDescent="0.25">
      <c r="A86" s="31">
        <f t="shared" si="86"/>
        <v>5</v>
      </c>
      <c r="B86" s="31">
        <f t="shared" ca="1" si="99"/>
        <v>157</v>
      </c>
      <c r="C86" s="14" t="str">
        <f t="shared" ca="1" si="87"/>
        <v>Keira Martin</v>
      </c>
      <c r="D86" s="14" t="str">
        <f t="shared" ca="1" si="88"/>
        <v xml:space="preserve">Penryn College </v>
      </c>
      <c r="E86" s="14" t="str">
        <f t="shared" ca="1" si="89"/>
        <v>U15G</v>
      </c>
      <c r="F86" s="32">
        <f t="shared" ca="1" si="90"/>
        <v>1.3</v>
      </c>
      <c r="G86" s="16" t="str">
        <f t="shared" ca="1" si="91"/>
        <v>U101:U106</v>
      </c>
      <c r="H86" s="16" t="str">
        <f t="shared" ca="1" si="92"/>
        <v>R101:R106</v>
      </c>
      <c r="I86" s="16" t="str">
        <f t="shared" ca="1" si="93"/>
        <v>S101:S106</v>
      </c>
      <c r="J86" s="16" t="str">
        <f t="shared" ca="1" si="94"/>
        <v>T101:T106</v>
      </c>
      <c r="K86" s="16" t="str">
        <f t="shared" ca="1" si="95"/>
        <v>M101:U106</v>
      </c>
      <c r="L86">
        <f t="shared" ca="1" si="96"/>
        <v>5</v>
      </c>
      <c r="M86">
        <v>157</v>
      </c>
      <c r="N86" s="23">
        <v>1.3</v>
      </c>
      <c r="O86" s="16">
        <v>0</v>
      </c>
      <c r="P86" s="16">
        <v>0</v>
      </c>
      <c r="Q86" s="23">
        <f t="shared" si="97"/>
        <v>1.3</v>
      </c>
      <c r="R86" s="23">
        <f t="shared" si="97"/>
        <v>0</v>
      </c>
      <c r="S86" s="23">
        <f t="shared" si="97"/>
        <v>0</v>
      </c>
      <c r="T86" s="23">
        <f t="shared" ca="1" si="98"/>
        <v>870000.15700000001</v>
      </c>
      <c r="U86" s="26">
        <v>5</v>
      </c>
    </row>
    <row r="87" spans="1:21" x14ac:dyDescent="0.25">
      <c r="A87" s="31">
        <f t="shared" si="86"/>
        <v>6</v>
      </c>
      <c r="B87" s="31">
        <f t="shared" ca="1" si="99"/>
        <v>98</v>
      </c>
      <c r="C87" s="14" t="str">
        <f t="shared" ca="1" si="87"/>
        <v>Ayla Orgacki</v>
      </c>
      <c r="D87" s="14" t="str">
        <f t="shared" ca="1" si="88"/>
        <v>COPAC</v>
      </c>
      <c r="E87" s="14" t="str">
        <f t="shared" ca="1" si="89"/>
        <v>U15G</v>
      </c>
      <c r="F87" s="32">
        <f t="shared" ca="1" si="90"/>
        <v>1.25</v>
      </c>
      <c r="G87" s="16" t="str">
        <f t="shared" ca="1" si="91"/>
        <v>U101:U106</v>
      </c>
      <c r="H87" s="16" t="str">
        <f t="shared" ca="1" si="92"/>
        <v>R101:R106</v>
      </c>
      <c r="I87" s="16" t="str">
        <f t="shared" ca="1" si="93"/>
        <v>S101:S106</v>
      </c>
      <c r="J87" s="16" t="str">
        <f t="shared" ca="1" si="94"/>
        <v>T101:T106</v>
      </c>
      <c r="K87" s="16" t="str">
        <f t="shared" ca="1" si="95"/>
        <v>M101:U106</v>
      </c>
      <c r="L87">
        <f t="shared" ca="1" si="96"/>
        <v>6</v>
      </c>
      <c r="M87">
        <v>98</v>
      </c>
      <c r="N87" s="23">
        <v>1.25</v>
      </c>
      <c r="O87" s="16">
        <v>0</v>
      </c>
      <c r="P87" s="16">
        <v>0</v>
      </c>
      <c r="Q87" s="23">
        <f t="shared" si="97"/>
        <v>1.25</v>
      </c>
      <c r="R87" s="23">
        <f t="shared" si="97"/>
        <v>0</v>
      </c>
      <c r="S87" s="23">
        <f t="shared" si="97"/>
        <v>0</v>
      </c>
      <c r="T87" s="23">
        <f t="shared" ca="1" si="98"/>
        <v>875000.098</v>
      </c>
      <c r="U87" s="26">
        <v>6</v>
      </c>
    </row>
    <row r="91" spans="1:21" ht="18" x14ac:dyDescent="0.25">
      <c r="A91" s="13" t="s">
        <v>0</v>
      </c>
      <c r="B91" s="13" t="s">
        <v>340</v>
      </c>
      <c r="C91" s="14"/>
      <c r="D91" s="13"/>
      <c r="E91" s="14"/>
      <c r="F91" s="15"/>
      <c r="I91" s="16"/>
      <c r="J91" s="16"/>
      <c r="K91" s="16"/>
      <c r="M91" s="17" t="s">
        <v>271</v>
      </c>
      <c r="N91" s="18"/>
      <c r="O91" s="18"/>
      <c r="P91" s="19"/>
      <c r="Q91" s="19"/>
      <c r="R91" s="19"/>
      <c r="S91" s="19"/>
      <c r="T91" s="20"/>
      <c r="U91" s="20"/>
    </row>
    <row r="92" spans="1:21" ht="18" x14ac:dyDescent="0.25">
      <c r="A92" s="13"/>
      <c r="B92" s="14"/>
      <c r="C92" s="13"/>
      <c r="D92" s="21"/>
      <c r="E92" s="14"/>
      <c r="F92" s="22"/>
      <c r="I92" s="16"/>
      <c r="J92" s="16"/>
      <c r="K92" s="16"/>
      <c r="N92" s="23"/>
      <c r="O92" s="23"/>
      <c r="P92" s="23"/>
      <c r="Q92" s="23"/>
      <c r="R92" s="23"/>
      <c r="S92" s="23"/>
    </row>
    <row r="93" spans="1:21" ht="16.5" thickBot="1" x14ac:dyDescent="0.3">
      <c r="A93" s="5" t="s">
        <v>3</v>
      </c>
      <c r="B93" s="5" t="s">
        <v>4</v>
      </c>
      <c r="C93" s="5" t="s">
        <v>5</v>
      </c>
      <c r="D93" s="5" t="s">
        <v>6</v>
      </c>
      <c r="E93" s="5" t="s">
        <v>7</v>
      </c>
      <c r="F93" s="6" t="s">
        <v>328</v>
      </c>
      <c r="G93" s="24" t="s">
        <v>273</v>
      </c>
      <c r="H93" s="24" t="s">
        <v>274</v>
      </c>
      <c r="I93" s="24" t="s">
        <v>275</v>
      </c>
      <c r="J93" s="24" t="s">
        <v>276</v>
      </c>
      <c r="K93" s="24" t="s">
        <v>277</v>
      </c>
      <c r="L93" s="25" t="s">
        <v>278</v>
      </c>
      <c r="M93" s="26" t="s">
        <v>4</v>
      </c>
      <c r="N93" s="27" t="s">
        <v>328</v>
      </c>
      <c r="O93" s="33" t="s">
        <v>329</v>
      </c>
      <c r="P93" s="33" t="s">
        <v>330</v>
      </c>
      <c r="Q93" s="28" t="s">
        <v>282</v>
      </c>
      <c r="R93" s="28" t="s">
        <v>283</v>
      </c>
      <c r="S93" s="28" t="s">
        <v>284</v>
      </c>
      <c r="T93" s="25" t="s">
        <v>285</v>
      </c>
    </row>
    <row r="94" spans="1:21" ht="15.75" x14ac:dyDescent="0.25">
      <c r="A94" s="29"/>
      <c r="B94" s="29"/>
      <c r="C94" s="29"/>
      <c r="D94" s="29"/>
      <c r="E94" s="29"/>
      <c r="F94" s="30"/>
      <c r="G94" s="16"/>
      <c r="H94" s="16"/>
      <c r="I94" s="16"/>
      <c r="J94" s="16"/>
      <c r="K94" s="16"/>
      <c r="N94" s="23"/>
      <c r="O94" s="16"/>
      <c r="P94" s="16"/>
      <c r="Q94" s="23"/>
      <c r="R94" s="23"/>
      <c r="S94" s="23"/>
    </row>
    <row r="95" spans="1:21" x14ac:dyDescent="0.25">
      <c r="A95" s="31">
        <f t="shared" ref="A95:A97" si="100">IF(A94="",1,A94+1)</f>
        <v>1</v>
      </c>
      <c r="B95" s="31">
        <f ca="1">IF(L95="","",VLOOKUP($B95,INDIRECT(K95),2,FALSE))</f>
        <v>7</v>
      </c>
      <c r="C95" s="14" t="str">
        <f t="shared" ref="C95:C97" ca="1" si="101">IF($C95="","",IF(ISERROR(VLOOKUP(B95,Athletes,2,FALSE)),"Unknown Athlete",PROPER(VLOOKUP(B95,Athletes,2,FALSE))))</f>
        <v>Cara Ruby Ellis</v>
      </c>
      <c r="D95" s="14" t="str">
        <f t="shared" ref="D95:D97" ca="1" si="102">IF($C95="","",IF(VLOOKUP(B95,Athletes,3,FALSE)="","",VLOOKUP(B95,Athletes,3,FALSE)))</f>
        <v>CAC</v>
      </c>
      <c r="E95" s="14" t="str">
        <f t="shared" ref="E95:E97" ca="1" si="103">IF($C95="","",IF(ISERROR(VLOOKUP(B95,Athletes,6,FALSE)),"",VLOOKUP(B95,Athletes,6,FALSE)))</f>
        <v>U17W</v>
      </c>
      <c r="F95" s="32">
        <f t="shared" ref="F95:F97" ca="1" si="104">IF(L95="","",VLOOKUP($B95,INDIRECT(K95),6,FALSE))</f>
        <v>1.5</v>
      </c>
      <c r="G95" s="16" t="str">
        <f t="shared" ref="G95:G97" ca="1" si="105">"U" &amp; ROW(G95)+1-$B95 &amp; ":U" &amp; ROW(G95)-$B95+VLOOKUP(1,INDIRECT("A" &amp; ROW(G95)+1-$B95 &amp; ":B999"),2,0)</f>
        <v>U114:U114</v>
      </c>
      <c r="H95" s="16" t="str">
        <f t="shared" ref="H95:H97" ca="1" si="106">"R" &amp; ROW(H95)+1-$B95 &amp; ":R" &amp; ROW(H95)-$B95+VLOOKUP(1,INDIRECT("A" &amp; ROW(H95)+1-$B95 &amp; ":B999"),2,0)</f>
        <v>R114:R114</v>
      </c>
      <c r="I95" s="16" t="str">
        <f t="shared" ref="I95:I97" ca="1" si="107">"S" &amp; ROW(I95)+1-$B95 &amp; ":S" &amp; ROW(I95)-$B95+VLOOKUP(1,INDIRECT("A" &amp; ROW(I95)+1-$B95 &amp; ":B999"),2,0)</f>
        <v>S114:S114</v>
      </c>
      <c r="J95" s="16" t="str">
        <f t="shared" ref="J95:J97" ca="1" si="108">"T" &amp; ROW(J95)+1-$B95 &amp; ":T" &amp; ROW(J95)-$B95+VLOOKUP(1,INDIRECT("A" &amp; ROW(J95)+1-$B95 &amp; ":B999"),2,0)</f>
        <v>T114:T114</v>
      </c>
      <c r="K95" s="16" t="str">
        <f t="shared" ref="K95:K97" ca="1" si="109">"M" &amp; ROW(H95)+1-$B95 &amp; ":U" &amp; ROW(H95)-$B95+VLOOKUP(1,INDIRECT("A" &amp; ROW(H95)+1-$B95 &amp; ":B999"),2,0)</f>
        <v>M114:U114</v>
      </c>
      <c r="L95">
        <f t="shared" ref="L95:L97" ca="1" si="110">IF(M95="","",RANK($U95,INDIRECT(G95),1))</f>
        <v>1</v>
      </c>
      <c r="M95">
        <v>7</v>
      </c>
      <c r="N95" s="23">
        <v>1.5</v>
      </c>
      <c r="O95" s="16">
        <v>0</v>
      </c>
      <c r="P95" s="16">
        <v>0</v>
      </c>
      <c r="Q95" s="23">
        <f t="shared" ref="Q95:S97" si="111">N95</f>
        <v>1.5</v>
      </c>
      <c r="R95" s="23">
        <f t="shared" si="111"/>
        <v>0</v>
      </c>
      <c r="S95" s="23">
        <f t="shared" si="111"/>
        <v>0</v>
      </c>
      <c r="T95" s="23">
        <f t="shared" ref="T95:T97" ca="1" si="112">(((10-$R95)*10000)+$S95)*10+$T95+$N95/1000</f>
        <v>850000.00699999998</v>
      </c>
    </row>
    <row r="96" spans="1:21" x14ac:dyDescent="0.25">
      <c r="A96" s="31">
        <f t="shared" si="100"/>
        <v>2</v>
      </c>
      <c r="B96" s="31" t="str">
        <f t="shared" ref="B96:B97" ca="1" si="113">IF(L96="","",VLOOKUP($B96,INDIRECT(K96),2,FALSE))</f>
        <v/>
      </c>
      <c r="C96" s="14" t="str">
        <f t="shared" ca="1" si="101"/>
        <v/>
      </c>
      <c r="D96" s="14" t="str">
        <f t="shared" ca="1" si="102"/>
        <v/>
      </c>
      <c r="E96" s="14" t="str">
        <f t="shared" ca="1" si="103"/>
        <v/>
      </c>
      <c r="F96" s="32" t="str">
        <f t="shared" ca="1" si="104"/>
        <v/>
      </c>
      <c r="G96" s="16" t="e">
        <f t="shared" ca="1" si="105"/>
        <v>#VALUE!</v>
      </c>
      <c r="H96" s="16" t="e">
        <f t="shared" ca="1" si="106"/>
        <v>#VALUE!</v>
      </c>
      <c r="I96" s="16" t="e">
        <f t="shared" ca="1" si="107"/>
        <v>#VALUE!</v>
      </c>
      <c r="J96" s="16" t="e">
        <f t="shared" ca="1" si="108"/>
        <v>#VALUE!</v>
      </c>
      <c r="K96" s="16" t="e">
        <f t="shared" ca="1" si="109"/>
        <v>#VALUE!</v>
      </c>
      <c r="L96" t="str">
        <f t="shared" ca="1" si="110"/>
        <v/>
      </c>
      <c r="N96" s="23">
        <v>0</v>
      </c>
      <c r="O96" s="16">
        <v>0</v>
      </c>
      <c r="P96" s="16">
        <v>0</v>
      </c>
      <c r="Q96" s="23">
        <f t="shared" si="111"/>
        <v>0</v>
      </c>
      <c r="R96" s="23">
        <f t="shared" si="111"/>
        <v>0</v>
      </c>
      <c r="S96" s="23">
        <f t="shared" si="111"/>
        <v>0</v>
      </c>
      <c r="T96" s="23">
        <f t="shared" ca="1" si="112"/>
        <v>1000000</v>
      </c>
    </row>
    <row r="97" spans="1:20" x14ac:dyDescent="0.25">
      <c r="A97" s="31">
        <f t="shared" si="100"/>
        <v>3</v>
      </c>
      <c r="B97" s="31" t="str">
        <f t="shared" ca="1" si="113"/>
        <v/>
      </c>
      <c r="C97" s="14" t="str">
        <f t="shared" ca="1" si="101"/>
        <v/>
      </c>
      <c r="D97" s="14" t="str">
        <f t="shared" ca="1" si="102"/>
        <v/>
      </c>
      <c r="E97" s="14" t="str">
        <f t="shared" ca="1" si="103"/>
        <v/>
      </c>
      <c r="F97" s="32" t="str">
        <f t="shared" ca="1" si="104"/>
        <v/>
      </c>
      <c r="G97" s="16" t="e">
        <f t="shared" ca="1" si="105"/>
        <v>#VALUE!</v>
      </c>
      <c r="H97" s="16" t="e">
        <f t="shared" ca="1" si="106"/>
        <v>#VALUE!</v>
      </c>
      <c r="I97" s="16" t="e">
        <f t="shared" ca="1" si="107"/>
        <v>#VALUE!</v>
      </c>
      <c r="J97" s="16" t="e">
        <f t="shared" ca="1" si="108"/>
        <v>#VALUE!</v>
      </c>
      <c r="K97" s="16" t="e">
        <f t="shared" ca="1" si="109"/>
        <v>#VALUE!</v>
      </c>
      <c r="L97" t="str">
        <f t="shared" ca="1" si="110"/>
        <v/>
      </c>
      <c r="N97" s="23">
        <v>0</v>
      </c>
      <c r="O97" s="16">
        <v>0</v>
      </c>
      <c r="P97" s="16">
        <v>0</v>
      </c>
      <c r="Q97" s="23">
        <f t="shared" si="111"/>
        <v>0</v>
      </c>
      <c r="R97" s="23">
        <f t="shared" si="111"/>
        <v>0</v>
      </c>
      <c r="S97" s="23">
        <f t="shared" si="111"/>
        <v>0</v>
      </c>
      <c r="T97" s="23">
        <f t="shared" ca="1" si="112"/>
        <v>1000000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Track</vt:lpstr>
      <vt:lpstr>Field (distance)</vt:lpstr>
      <vt:lpstr>Field (Height)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Robilliard</dc:creator>
  <cp:lastModifiedBy>Karen Robilliard</cp:lastModifiedBy>
  <dcterms:created xsi:type="dcterms:W3CDTF">2024-07-09T06:51:22Z</dcterms:created>
  <dcterms:modified xsi:type="dcterms:W3CDTF">2024-07-09T07:04:02Z</dcterms:modified>
</cp:coreProperties>
</file>